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 01 - zeď" sheetId="2" r:id="rId2"/>
    <sheet name="SO 02 - injektáž" sheetId="3" r:id="rId3"/>
    <sheet name="SO 03 - urovnání lavice" sheetId="4" r:id="rId4"/>
    <sheet name="VON - Vedlejší a ostatní ..." sheetId="5" r:id="rId5"/>
    <sheet name="Pokyny pro vyplnění" sheetId="6" r:id="rId6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'SO 01 - zeď'!$C$84:$K$229</definedName>
    <definedName name="_xlnm.Print_Area" localSheetId="1">'SO 01 - zeď'!$C$4:$J$39,'SO 01 - zeď'!$C$45:$J$66,'SO 01 - zeď'!$C$72:$K$229</definedName>
    <definedName name="_xlnm.Print_Titles" localSheetId="1">'SO 01 - zeď'!$84:$84</definedName>
    <definedName name="_xlnm._FilterDatabase" localSheetId="2" hidden="1">'SO 02 - injektáž'!$C$83:$K$122</definedName>
    <definedName name="_xlnm.Print_Area" localSheetId="2">'SO 02 - injektáž'!$C$4:$J$39,'SO 02 - injektáž'!$C$45:$J$65,'SO 02 - injektáž'!$C$71:$K$122</definedName>
    <definedName name="_xlnm.Print_Titles" localSheetId="2">'SO 02 - injektáž'!$83:$83</definedName>
    <definedName name="_xlnm._FilterDatabase" localSheetId="3" hidden="1">'SO 03 - urovnání lavice'!$C$84:$K$184</definedName>
    <definedName name="_xlnm.Print_Area" localSheetId="3">'SO 03 - urovnání lavice'!$C$4:$J$39,'SO 03 - urovnání lavice'!$C$45:$J$66,'SO 03 - urovnání lavice'!$C$72:$K$184</definedName>
    <definedName name="_xlnm.Print_Titles" localSheetId="3">'SO 03 - urovnání lavice'!$84:$84</definedName>
    <definedName name="_xlnm._FilterDatabase" localSheetId="4" hidden="1">'VON - Vedlejší a ostatní ...'!$C$85:$K$143</definedName>
    <definedName name="_xlnm.Print_Area" localSheetId="4">'VON - Vedlejší a ostatní ...'!$C$4:$J$39,'VON - Vedlejší a ostatní ...'!$C$45:$J$67,'VON - Vedlejší a ostatní ...'!$C$73:$K$143</definedName>
    <definedName name="_xlnm.Print_Titles" localSheetId="4">'VON - Vedlejší a ostatní ...'!$85:$85</definedName>
    <definedName name="_xlnm.Print_Area" localSheetId="5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5" r="J37"/>
  <c r="J36"/>
  <c i="1" r="AY58"/>
  <c i="5" r="J35"/>
  <c i="1" r="AX58"/>
  <c i="5" r="BI141"/>
  <c r="BH141"/>
  <c r="BG141"/>
  <c r="BF141"/>
  <c r="T141"/>
  <c r="T140"/>
  <c r="R141"/>
  <c r="R140"/>
  <c r="P141"/>
  <c r="P140"/>
  <c r="BK141"/>
  <c r="BK140"/>
  <c r="J140"/>
  <c r="J141"/>
  <c r="BE141"/>
  <c r="J66"/>
  <c r="BI138"/>
  <c r="BH138"/>
  <c r="BG138"/>
  <c r="BF138"/>
  <c r="T138"/>
  <c r="T137"/>
  <c r="R138"/>
  <c r="R137"/>
  <c r="P138"/>
  <c r="P137"/>
  <c r="BK138"/>
  <c r="BK137"/>
  <c r="J137"/>
  <c r="J138"/>
  <c r="BE138"/>
  <c r="J65"/>
  <c r="BI134"/>
  <c r="BH134"/>
  <c r="BG134"/>
  <c r="BF134"/>
  <c r="T134"/>
  <c r="R134"/>
  <c r="P134"/>
  <c r="BK134"/>
  <c r="J134"/>
  <c r="BE134"/>
  <c r="BI131"/>
  <c r="BH131"/>
  <c r="BG131"/>
  <c r="BF131"/>
  <c r="T131"/>
  <c r="R131"/>
  <c r="P131"/>
  <c r="BK131"/>
  <c r="J131"/>
  <c r="BE131"/>
  <c r="BI128"/>
  <c r="BH128"/>
  <c r="BG128"/>
  <c r="BF128"/>
  <c r="T128"/>
  <c r="R128"/>
  <c r="P128"/>
  <c r="BK128"/>
  <c r="J128"/>
  <c r="BE128"/>
  <c r="BI125"/>
  <c r="BH125"/>
  <c r="BG125"/>
  <c r="BF125"/>
  <c r="T125"/>
  <c r="T124"/>
  <c r="R125"/>
  <c r="R124"/>
  <c r="P125"/>
  <c r="P124"/>
  <c r="BK125"/>
  <c r="BK124"/>
  <c r="J124"/>
  <c r="J125"/>
  <c r="BE125"/>
  <c r="J64"/>
  <c r="BI121"/>
  <c r="BH121"/>
  <c r="BG121"/>
  <c r="BF121"/>
  <c r="T121"/>
  <c r="R121"/>
  <c r="P121"/>
  <c r="BK121"/>
  <c r="J121"/>
  <c r="BE121"/>
  <c r="BI119"/>
  <c r="BH119"/>
  <c r="BG119"/>
  <c r="BF119"/>
  <c r="T119"/>
  <c r="R119"/>
  <c r="P119"/>
  <c r="BK119"/>
  <c r="J119"/>
  <c r="BE119"/>
  <c r="BI116"/>
  <c r="BH116"/>
  <c r="BG116"/>
  <c r="BF116"/>
  <c r="T116"/>
  <c r="R116"/>
  <c r="P116"/>
  <c r="BK116"/>
  <c r="J116"/>
  <c r="BE116"/>
  <c r="BI114"/>
  <c r="BH114"/>
  <c r="BG114"/>
  <c r="BF114"/>
  <c r="T114"/>
  <c r="R114"/>
  <c r="P114"/>
  <c r="BK114"/>
  <c r="J114"/>
  <c r="BE114"/>
  <c r="BI111"/>
  <c r="BH111"/>
  <c r="BG111"/>
  <c r="BF111"/>
  <c r="T111"/>
  <c r="R111"/>
  <c r="P111"/>
  <c r="BK111"/>
  <c r="J111"/>
  <c r="BE111"/>
  <c r="BI109"/>
  <c r="BH109"/>
  <c r="BG109"/>
  <c r="BF109"/>
  <c r="T109"/>
  <c r="T108"/>
  <c r="R109"/>
  <c r="R108"/>
  <c r="P109"/>
  <c r="P108"/>
  <c r="BK109"/>
  <c r="BK108"/>
  <c r="J108"/>
  <c r="J109"/>
  <c r="BE109"/>
  <c r="J63"/>
  <c r="BI105"/>
  <c r="BH105"/>
  <c r="BG105"/>
  <c r="BF105"/>
  <c r="T105"/>
  <c r="R105"/>
  <c r="P105"/>
  <c r="BK105"/>
  <c r="J105"/>
  <c r="BE105"/>
  <c r="BI102"/>
  <c r="BH102"/>
  <c r="BG102"/>
  <c r="BF102"/>
  <c r="T102"/>
  <c r="T101"/>
  <c r="R102"/>
  <c r="R101"/>
  <c r="P102"/>
  <c r="P101"/>
  <c r="BK102"/>
  <c r="BK101"/>
  <c r="J101"/>
  <c r="J102"/>
  <c r="BE102"/>
  <c r="J62"/>
  <c r="BI98"/>
  <c r="BH98"/>
  <c r="BG98"/>
  <c r="BF98"/>
  <c r="T98"/>
  <c r="R98"/>
  <c r="P98"/>
  <c r="BK98"/>
  <c r="J98"/>
  <c r="BE98"/>
  <c r="BI95"/>
  <c r="BH95"/>
  <c r="BG95"/>
  <c r="BF95"/>
  <c r="T95"/>
  <c r="R95"/>
  <c r="P95"/>
  <c r="BK95"/>
  <c r="J95"/>
  <c r="BE95"/>
  <c r="BI92"/>
  <c r="BH92"/>
  <c r="BG92"/>
  <c r="BF92"/>
  <c r="T92"/>
  <c r="R92"/>
  <c r="P92"/>
  <c r="BK92"/>
  <c r="J92"/>
  <c r="BE92"/>
  <c r="BI89"/>
  <c r="F37"/>
  <c i="1" r="BD58"/>
  <c i="5" r="BH89"/>
  <c r="F36"/>
  <c i="1" r="BC58"/>
  <c i="5" r="BG89"/>
  <c r="F35"/>
  <c i="1" r="BB58"/>
  <c i="5" r="BF89"/>
  <c r="J34"/>
  <c i="1" r="AW58"/>
  <c i="5" r="F34"/>
  <c i="1" r="BA58"/>
  <c i="5" r="T89"/>
  <c r="T88"/>
  <c r="T87"/>
  <c r="T86"/>
  <c r="R89"/>
  <c r="R88"/>
  <c r="R87"/>
  <c r="R86"/>
  <c r="P89"/>
  <c r="P88"/>
  <c r="P87"/>
  <c r="P86"/>
  <c i="1" r="AU58"/>
  <c i="5" r="BK89"/>
  <c r="BK88"/>
  <c r="J88"/>
  <c r="BK87"/>
  <c r="J87"/>
  <c r="BK86"/>
  <c r="J86"/>
  <c r="J59"/>
  <c r="J30"/>
  <c i="1" r="AG58"/>
  <c i="5" r="J89"/>
  <c r="BE89"/>
  <c r="J33"/>
  <c i="1" r="AV58"/>
  <c i="5" r="F33"/>
  <c i="1" r="AZ58"/>
  <c i="5" r="J61"/>
  <c r="J60"/>
  <c r="J83"/>
  <c r="J82"/>
  <c r="F82"/>
  <c r="F80"/>
  <c r="E78"/>
  <c r="J55"/>
  <c r="J54"/>
  <c r="F54"/>
  <c r="F52"/>
  <c r="E50"/>
  <c r="J39"/>
  <c r="J18"/>
  <c r="E18"/>
  <c r="F83"/>
  <c r="F55"/>
  <c r="J17"/>
  <c r="J12"/>
  <c r="J80"/>
  <c r="J52"/>
  <c r="E7"/>
  <c r="E76"/>
  <c r="E48"/>
  <c i="4" r="J37"/>
  <c r="J36"/>
  <c i="1" r="AY57"/>
  <c i="4" r="J35"/>
  <c i="1" r="AX57"/>
  <c i="4" r="BI182"/>
  <c r="BH182"/>
  <c r="BG182"/>
  <c r="BF182"/>
  <c r="T182"/>
  <c r="T181"/>
  <c r="R182"/>
  <c r="R181"/>
  <c r="P182"/>
  <c r="P181"/>
  <c r="BK182"/>
  <c r="BK181"/>
  <c r="J181"/>
  <c r="J182"/>
  <c r="BE182"/>
  <c r="J65"/>
  <c r="BI175"/>
  <c r="BH175"/>
  <c r="BG175"/>
  <c r="BF175"/>
  <c r="T175"/>
  <c r="T174"/>
  <c r="R175"/>
  <c r="R174"/>
  <c r="P175"/>
  <c r="P174"/>
  <c r="BK175"/>
  <c r="BK174"/>
  <c r="J174"/>
  <c r="J175"/>
  <c r="BE175"/>
  <c r="J64"/>
  <c r="BI170"/>
  <c r="BH170"/>
  <c r="BG170"/>
  <c r="BF170"/>
  <c r="T170"/>
  <c r="R170"/>
  <c r="P170"/>
  <c r="BK170"/>
  <c r="J170"/>
  <c r="BE170"/>
  <c r="BI166"/>
  <c r="BH166"/>
  <c r="BG166"/>
  <c r="BF166"/>
  <c r="T166"/>
  <c r="T165"/>
  <c r="R166"/>
  <c r="R165"/>
  <c r="P166"/>
  <c r="P165"/>
  <c r="BK166"/>
  <c r="BK165"/>
  <c r="J165"/>
  <c r="J166"/>
  <c r="BE166"/>
  <c r="J63"/>
  <c r="BI161"/>
  <c r="BH161"/>
  <c r="BG161"/>
  <c r="BF161"/>
  <c r="T161"/>
  <c r="R161"/>
  <c r="P161"/>
  <c r="BK161"/>
  <c r="J161"/>
  <c r="BE161"/>
  <c r="BI157"/>
  <c r="BH157"/>
  <c r="BG157"/>
  <c r="BF157"/>
  <c r="T157"/>
  <c r="T156"/>
  <c r="R157"/>
  <c r="R156"/>
  <c r="P157"/>
  <c r="P156"/>
  <c r="BK157"/>
  <c r="BK156"/>
  <c r="J156"/>
  <c r="J157"/>
  <c r="BE157"/>
  <c r="J62"/>
  <c r="BI149"/>
  <c r="BH149"/>
  <c r="BG149"/>
  <c r="BF149"/>
  <c r="T149"/>
  <c r="R149"/>
  <c r="P149"/>
  <c r="BK149"/>
  <c r="J149"/>
  <c r="BE149"/>
  <c r="BI147"/>
  <c r="BH147"/>
  <c r="BG147"/>
  <c r="BF147"/>
  <c r="T147"/>
  <c r="R147"/>
  <c r="P147"/>
  <c r="BK147"/>
  <c r="J147"/>
  <c r="BE147"/>
  <c r="BI144"/>
  <c r="BH144"/>
  <c r="BG144"/>
  <c r="BF144"/>
  <c r="T144"/>
  <c r="R144"/>
  <c r="P144"/>
  <c r="BK144"/>
  <c r="J144"/>
  <c r="BE144"/>
  <c r="BI140"/>
  <c r="BH140"/>
  <c r="BG140"/>
  <c r="BF140"/>
  <c r="T140"/>
  <c r="R140"/>
  <c r="P140"/>
  <c r="BK140"/>
  <c r="J140"/>
  <c r="BE140"/>
  <c r="BI135"/>
  <c r="BH135"/>
  <c r="BG135"/>
  <c r="BF135"/>
  <c r="T135"/>
  <c r="R135"/>
  <c r="P135"/>
  <c r="BK135"/>
  <c r="J135"/>
  <c r="BE135"/>
  <c r="BI130"/>
  <c r="BH130"/>
  <c r="BG130"/>
  <c r="BF130"/>
  <c r="T130"/>
  <c r="R130"/>
  <c r="P130"/>
  <c r="BK130"/>
  <c r="J130"/>
  <c r="BE130"/>
  <c r="BI126"/>
  <c r="BH126"/>
  <c r="BG126"/>
  <c r="BF126"/>
  <c r="T126"/>
  <c r="R126"/>
  <c r="P126"/>
  <c r="BK126"/>
  <c r="J126"/>
  <c r="BE126"/>
  <c r="BI119"/>
  <c r="BH119"/>
  <c r="BG119"/>
  <c r="BF119"/>
  <c r="T119"/>
  <c r="R119"/>
  <c r="P119"/>
  <c r="BK119"/>
  <c r="J119"/>
  <c r="BE119"/>
  <c r="BI116"/>
  <c r="BH116"/>
  <c r="BG116"/>
  <c r="BF116"/>
  <c r="T116"/>
  <c r="R116"/>
  <c r="P116"/>
  <c r="BK116"/>
  <c r="J116"/>
  <c r="BE116"/>
  <c r="BI112"/>
  <c r="BH112"/>
  <c r="BG112"/>
  <c r="BF112"/>
  <c r="T112"/>
  <c r="R112"/>
  <c r="P112"/>
  <c r="BK112"/>
  <c r="J112"/>
  <c r="BE112"/>
  <c r="BI109"/>
  <c r="BH109"/>
  <c r="BG109"/>
  <c r="BF109"/>
  <c r="T109"/>
  <c r="R109"/>
  <c r="P109"/>
  <c r="BK109"/>
  <c r="J109"/>
  <c r="BE109"/>
  <c r="BI105"/>
  <c r="BH105"/>
  <c r="BG105"/>
  <c r="BF105"/>
  <c r="T105"/>
  <c r="R105"/>
  <c r="P105"/>
  <c r="BK105"/>
  <c r="J105"/>
  <c r="BE105"/>
  <c r="BI101"/>
  <c r="BH101"/>
  <c r="BG101"/>
  <c r="BF101"/>
  <c r="T101"/>
  <c r="R101"/>
  <c r="P101"/>
  <c r="BK101"/>
  <c r="J101"/>
  <c r="BE101"/>
  <c r="BI97"/>
  <c r="BH97"/>
  <c r="BG97"/>
  <c r="BF97"/>
  <c r="T97"/>
  <c r="R97"/>
  <c r="P97"/>
  <c r="BK97"/>
  <c r="J97"/>
  <c r="BE97"/>
  <c r="BI93"/>
  <c r="BH93"/>
  <c r="BG93"/>
  <c r="BF93"/>
  <c r="T93"/>
  <c r="R93"/>
  <c r="P93"/>
  <c r="BK93"/>
  <c r="J93"/>
  <c r="BE93"/>
  <c r="BI88"/>
  <c r="F37"/>
  <c i="1" r="BD57"/>
  <c i="4" r="BH88"/>
  <c r="F36"/>
  <c i="1" r="BC57"/>
  <c i="4" r="BG88"/>
  <c r="F35"/>
  <c i="1" r="BB57"/>
  <c i="4" r="BF88"/>
  <c r="J34"/>
  <c i="1" r="AW57"/>
  <c i="4" r="F34"/>
  <c i="1" r="BA57"/>
  <c i="4" r="T88"/>
  <c r="T87"/>
  <c r="T86"/>
  <c r="T85"/>
  <c r="R88"/>
  <c r="R87"/>
  <c r="R86"/>
  <c r="R85"/>
  <c r="P88"/>
  <c r="P87"/>
  <c r="P86"/>
  <c r="P85"/>
  <c i="1" r="AU57"/>
  <c i="4" r="BK88"/>
  <c r="BK87"/>
  <c r="J87"/>
  <c r="BK86"/>
  <c r="J86"/>
  <c r="BK85"/>
  <c r="J85"/>
  <c r="J59"/>
  <c r="J30"/>
  <c i="1" r="AG57"/>
  <c i="4" r="J88"/>
  <c r="BE88"/>
  <c r="J33"/>
  <c i="1" r="AV57"/>
  <c i="4" r="F33"/>
  <c i="1" r="AZ57"/>
  <c i="4" r="J61"/>
  <c r="J60"/>
  <c r="J82"/>
  <c r="J81"/>
  <c r="F81"/>
  <c r="F79"/>
  <c r="E77"/>
  <c r="J55"/>
  <c r="J54"/>
  <c r="F54"/>
  <c r="F52"/>
  <c r="E50"/>
  <c r="J39"/>
  <c r="J18"/>
  <c r="E18"/>
  <c r="F82"/>
  <c r="F55"/>
  <c r="J17"/>
  <c r="J12"/>
  <c r="J79"/>
  <c r="J52"/>
  <c r="E7"/>
  <c r="E75"/>
  <c r="E48"/>
  <c i="3" r="J37"/>
  <c r="J36"/>
  <c i="1" r="AY56"/>
  <c i="3" r="J35"/>
  <c i="1" r="AX56"/>
  <c i="3" r="BI120"/>
  <c r="BH120"/>
  <c r="BG120"/>
  <c r="BF120"/>
  <c r="T120"/>
  <c r="T119"/>
  <c r="R120"/>
  <c r="R119"/>
  <c r="P120"/>
  <c r="P119"/>
  <c r="BK120"/>
  <c r="BK119"/>
  <c r="J119"/>
  <c r="J120"/>
  <c r="BE120"/>
  <c r="J64"/>
  <c r="BI116"/>
  <c r="BH116"/>
  <c r="BG116"/>
  <c r="BF116"/>
  <c r="T116"/>
  <c r="T115"/>
  <c r="R116"/>
  <c r="R115"/>
  <c r="P116"/>
  <c r="P115"/>
  <c r="BK116"/>
  <c r="BK115"/>
  <c r="J115"/>
  <c r="J116"/>
  <c r="BE116"/>
  <c r="J63"/>
  <c r="BI111"/>
  <c r="BH111"/>
  <c r="BG111"/>
  <c r="BF111"/>
  <c r="T111"/>
  <c r="R111"/>
  <c r="P111"/>
  <c r="BK111"/>
  <c r="J111"/>
  <c r="BE111"/>
  <c r="BI107"/>
  <c r="BH107"/>
  <c r="BG107"/>
  <c r="BF107"/>
  <c r="T107"/>
  <c r="R107"/>
  <c r="P107"/>
  <c r="BK107"/>
  <c r="J107"/>
  <c r="BE107"/>
  <c r="BI102"/>
  <c r="BH102"/>
  <c r="BG102"/>
  <c r="BF102"/>
  <c r="T102"/>
  <c r="R102"/>
  <c r="P102"/>
  <c r="BK102"/>
  <c r="J102"/>
  <c r="BE102"/>
  <c r="BI99"/>
  <c r="BH99"/>
  <c r="BG99"/>
  <c r="BF99"/>
  <c r="T99"/>
  <c r="R99"/>
  <c r="P99"/>
  <c r="BK99"/>
  <c r="J99"/>
  <c r="BE99"/>
  <c r="BI95"/>
  <c r="BH95"/>
  <c r="BG95"/>
  <c r="BF95"/>
  <c r="T95"/>
  <c r="R95"/>
  <c r="P95"/>
  <c r="BK95"/>
  <c r="J95"/>
  <c r="BE95"/>
  <c r="BI92"/>
  <c r="BH92"/>
  <c r="BG92"/>
  <c r="BF92"/>
  <c r="T92"/>
  <c r="T91"/>
  <c r="R92"/>
  <c r="R91"/>
  <c r="P92"/>
  <c r="P91"/>
  <c r="BK92"/>
  <c r="BK91"/>
  <c r="J91"/>
  <c r="J92"/>
  <c r="BE92"/>
  <c r="J62"/>
  <c r="BI87"/>
  <c r="F37"/>
  <c i="1" r="BD56"/>
  <c i="3" r="BH87"/>
  <c r="F36"/>
  <c i="1" r="BC56"/>
  <c i="3" r="BG87"/>
  <c r="F35"/>
  <c i="1" r="BB56"/>
  <c i="3" r="BF87"/>
  <c r="J34"/>
  <c i="1" r="AW56"/>
  <c i="3" r="F34"/>
  <c i="1" r="BA56"/>
  <c i="3" r="T87"/>
  <c r="T86"/>
  <c r="T85"/>
  <c r="T84"/>
  <c r="R87"/>
  <c r="R86"/>
  <c r="R85"/>
  <c r="R84"/>
  <c r="P87"/>
  <c r="P86"/>
  <c r="P85"/>
  <c r="P84"/>
  <c i="1" r="AU56"/>
  <c i="3" r="BK87"/>
  <c r="BK86"/>
  <c r="J86"/>
  <c r="BK85"/>
  <c r="J85"/>
  <c r="BK84"/>
  <c r="J84"/>
  <c r="J59"/>
  <c r="J30"/>
  <c i="1" r="AG56"/>
  <c i="3" r="J87"/>
  <c r="BE87"/>
  <c r="J33"/>
  <c i="1" r="AV56"/>
  <c i="3" r="F33"/>
  <c i="1" r="AZ56"/>
  <c i="3" r="J61"/>
  <c r="J60"/>
  <c r="J81"/>
  <c r="J80"/>
  <c r="F80"/>
  <c r="F78"/>
  <c r="E76"/>
  <c r="J55"/>
  <c r="J54"/>
  <c r="F54"/>
  <c r="F52"/>
  <c r="E50"/>
  <c r="J39"/>
  <c r="J18"/>
  <c r="E18"/>
  <c r="F81"/>
  <c r="F55"/>
  <c r="J17"/>
  <c r="J12"/>
  <c r="J78"/>
  <c r="J52"/>
  <c r="E7"/>
  <c r="E74"/>
  <c r="E48"/>
  <c i="2" r="J37"/>
  <c r="J36"/>
  <c i="1" r="AY55"/>
  <c i="2" r="J35"/>
  <c i="1" r="AX55"/>
  <c i="2" r="BI227"/>
  <c r="BH227"/>
  <c r="BG227"/>
  <c r="BF227"/>
  <c r="T227"/>
  <c r="T226"/>
  <c r="R227"/>
  <c r="R226"/>
  <c r="P227"/>
  <c r="P226"/>
  <c r="BK227"/>
  <c r="BK226"/>
  <c r="J226"/>
  <c r="J227"/>
  <c r="BE227"/>
  <c r="J65"/>
  <c r="BI223"/>
  <c r="BH223"/>
  <c r="BG223"/>
  <c r="BF223"/>
  <c r="T223"/>
  <c r="T222"/>
  <c r="R223"/>
  <c r="R222"/>
  <c r="P223"/>
  <c r="P222"/>
  <c r="BK223"/>
  <c r="BK222"/>
  <c r="J222"/>
  <c r="J223"/>
  <c r="BE223"/>
  <c r="J64"/>
  <c r="BI219"/>
  <c r="BH219"/>
  <c r="BG219"/>
  <c r="BF219"/>
  <c r="T219"/>
  <c r="R219"/>
  <c r="P219"/>
  <c r="BK219"/>
  <c r="J219"/>
  <c r="BE219"/>
  <c r="BI212"/>
  <c r="BH212"/>
  <c r="BG212"/>
  <c r="BF212"/>
  <c r="T212"/>
  <c r="R212"/>
  <c r="P212"/>
  <c r="BK212"/>
  <c r="J212"/>
  <c r="BE212"/>
  <c r="BI206"/>
  <c r="BH206"/>
  <c r="BG206"/>
  <c r="BF206"/>
  <c r="T206"/>
  <c r="R206"/>
  <c r="P206"/>
  <c r="BK206"/>
  <c r="J206"/>
  <c r="BE206"/>
  <c r="BI199"/>
  <c r="BH199"/>
  <c r="BG199"/>
  <c r="BF199"/>
  <c r="T199"/>
  <c r="R199"/>
  <c r="P199"/>
  <c r="BK199"/>
  <c r="J199"/>
  <c r="BE199"/>
  <c r="BI191"/>
  <c r="BH191"/>
  <c r="BG191"/>
  <c r="BF191"/>
  <c r="T191"/>
  <c r="R191"/>
  <c r="P191"/>
  <c r="BK191"/>
  <c r="J191"/>
  <c r="BE191"/>
  <c r="BI186"/>
  <c r="BH186"/>
  <c r="BG186"/>
  <c r="BF186"/>
  <c r="T186"/>
  <c r="R186"/>
  <c r="P186"/>
  <c r="BK186"/>
  <c r="J186"/>
  <c r="BE186"/>
  <c r="BI181"/>
  <c r="BH181"/>
  <c r="BG181"/>
  <c r="BF181"/>
  <c r="T181"/>
  <c r="R181"/>
  <c r="P181"/>
  <c r="BK181"/>
  <c r="J181"/>
  <c r="BE181"/>
  <c r="BI174"/>
  <c r="BH174"/>
  <c r="BG174"/>
  <c r="BF174"/>
  <c r="T174"/>
  <c r="R174"/>
  <c r="P174"/>
  <c r="BK174"/>
  <c r="J174"/>
  <c r="BE174"/>
  <c r="BI165"/>
  <c r="BH165"/>
  <c r="BG165"/>
  <c r="BF165"/>
  <c r="T165"/>
  <c r="R165"/>
  <c r="P165"/>
  <c r="BK165"/>
  <c r="J165"/>
  <c r="BE165"/>
  <c r="BI161"/>
  <c r="BH161"/>
  <c r="BG161"/>
  <c r="BF161"/>
  <c r="T161"/>
  <c r="R161"/>
  <c r="P161"/>
  <c r="BK161"/>
  <c r="J161"/>
  <c r="BE161"/>
  <c r="BI153"/>
  <c r="BH153"/>
  <c r="BG153"/>
  <c r="BF153"/>
  <c r="T153"/>
  <c r="R153"/>
  <c r="P153"/>
  <c r="BK153"/>
  <c r="J153"/>
  <c r="BE153"/>
  <c r="BI147"/>
  <c r="BH147"/>
  <c r="BG147"/>
  <c r="BF147"/>
  <c r="T147"/>
  <c r="R147"/>
  <c r="P147"/>
  <c r="BK147"/>
  <c r="J147"/>
  <c r="BE147"/>
  <c r="BI140"/>
  <c r="BH140"/>
  <c r="BG140"/>
  <c r="BF140"/>
  <c r="T140"/>
  <c r="R140"/>
  <c r="P140"/>
  <c r="BK140"/>
  <c r="J140"/>
  <c r="BE140"/>
  <c r="BI132"/>
  <c r="BH132"/>
  <c r="BG132"/>
  <c r="BF132"/>
  <c r="T132"/>
  <c r="R132"/>
  <c r="P132"/>
  <c r="BK132"/>
  <c r="J132"/>
  <c r="BE132"/>
  <c r="BI129"/>
  <c r="BH129"/>
  <c r="BG129"/>
  <c r="BF129"/>
  <c r="T129"/>
  <c r="R129"/>
  <c r="P129"/>
  <c r="BK129"/>
  <c r="J129"/>
  <c r="BE129"/>
  <c r="BI120"/>
  <c r="BH120"/>
  <c r="BG120"/>
  <c r="BF120"/>
  <c r="T120"/>
  <c r="T119"/>
  <c r="R120"/>
  <c r="R119"/>
  <c r="P120"/>
  <c r="P119"/>
  <c r="BK120"/>
  <c r="BK119"/>
  <c r="J119"/>
  <c r="J120"/>
  <c r="BE120"/>
  <c r="J63"/>
  <c r="BI110"/>
  <c r="BH110"/>
  <c r="BG110"/>
  <c r="BF110"/>
  <c r="T110"/>
  <c r="T109"/>
  <c r="R110"/>
  <c r="R109"/>
  <c r="P110"/>
  <c r="P109"/>
  <c r="BK110"/>
  <c r="BK109"/>
  <c r="J109"/>
  <c r="J110"/>
  <c r="BE110"/>
  <c r="J62"/>
  <c r="BI103"/>
  <c r="BH103"/>
  <c r="BG103"/>
  <c r="BF103"/>
  <c r="T103"/>
  <c r="R103"/>
  <c r="P103"/>
  <c r="BK103"/>
  <c r="J103"/>
  <c r="BE103"/>
  <c r="BI99"/>
  <c r="BH99"/>
  <c r="BG99"/>
  <c r="BF99"/>
  <c r="T99"/>
  <c r="R99"/>
  <c r="P99"/>
  <c r="BK99"/>
  <c r="J99"/>
  <c r="BE99"/>
  <c r="BI95"/>
  <c r="BH95"/>
  <c r="BG95"/>
  <c r="BF95"/>
  <c r="T95"/>
  <c r="R95"/>
  <c r="P95"/>
  <c r="BK95"/>
  <c r="J95"/>
  <c r="BE95"/>
  <c r="BI88"/>
  <c r="F37"/>
  <c i="1" r="BD55"/>
  <c i="2" r="BH88"/>
  <c r="F36"/>
  <c i="1" r="BC55"/>
  <c i="2" r="BG88"/>
  <c r="F35"/>
  <c i="1" r="BB55"/>
  <c i="2" r="BF88"/>
  <c r="J34"/>
  <c i="1" r="AW55"/>
  <c i="2" r="F34"/>
  <c i="1" r="BA55"/>
  <c i="2" r="T88"/>
  <c r="T87"/>
  <c r="T86"/>
  <c r="T85"/>
  <c r="R88"/>
  <c r="R87"/>
  <c r="R86"/>
  <c r="R85"/>
  <c r="P88"/>
  <c r="P87"/>
  <c r="P86"/>
  <c r="P85"/>
  <c i="1" r="AU55"/>
  <c i="2" r="BK88"/>
  <c r="BK87"/>
  <c r="J87"/>
  <c r="BK86"/>
  <c r="J86"/>
  <c r="BK85"/>
  <c r="J85"/>
  <c r="J59"/>
  <c r="J30"/>
  <c i="1" r="AG55"/>
  <c i="2" r="J88"/>
  <c r="BE88"/>
  <c r="J33"/>
  <c i="1" r="AV55"/>
  <c i="2" r="F33"/>
  <c i="1" r="AZ55"/>
  <c i="2" r="J61"/>
  <c r="J60"/>
  <c r="J82"/>
  <c r="J81"/>
  <c r="F81"/>
  <c r="F79"/>
  <c r="E77"/>
  <c r="J55"/>
  <c r="J54"/>
  <c r="F54"/>
  <c r="F52"/>
  <c r="E50"/>
  <c r="J39"/>
  <c r="J18"/>
  <c r="E18"/>
  <c r="F82"/>
  <c r="F55"/>
  <c r="J17"/>
  <c r="J12"/>
  <c r="J79"/>
  <c r="J52"/>
  <c r="E7"/>
  <c r="E75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8"/>
  <c r="AN58"/>
  <c r="AT57"/>
  <c r="AN57"/>
  <c r="AT56"/>
  <c r="AN5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<sst xmlns="http://schemas.openxmlformats.org/spreadsheetml/2006/main">
  <si>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</si>
  <si>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</si>
  <si>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</si>
  <si>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</si>
  <si>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</si>
  <si>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{6a42d88d-bae7-4b63-b9dd-a2d99da7b5a0}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</si>
  <si>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</si>
  <si>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</si>
  <si>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</si>
  <si>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</si>
  <si>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</si>
  <si>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</si>
  <si>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</si>
  <si>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</si>
  <si>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H19-032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</si>
  <si>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</si>
  <si>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</si>
  <si>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Vltava ř.km 17,55 - 17,60 Miřejovice oprava opěrné zdi LB</t>
  </si>
  <si>
    <t>KSO:</t>
  </si>
  <si>
    <t>833 21</t>
  </si>
  <si>
    <t>CC-CZ:</t>
  </si>
  <si>
    <t/>
  </si>
  <si>
    <t>Místo:</t>
  </si>
  <si>
    <t>Miřejovice</t>
  </si>
  <si>
    <t>Datum:</t>
  </si>
  <si>
    <t>22. 11. 2019</t>
  </si>
  <si>
    <t>Zadavatel:</t>
  </si>
  <si>
    <t>IČ:</t>
  </si>
  <si>
    <t>70889953</t>
  </si>
  <si>
    <t>Povodí Vltavy s.p.</t>
  </si>
  <si>
    <t>DIČ:</t>
  </si>
  <si>
    <t>CZ70889953</t>
  </si>
  <si>
    <t>Uchazeč:</t>
  </si>
  <si>
    <t>Vyplň údaj</t>
  </si>
  <si>
    <t>Projektant:</t>
  </si>
  <si>
    <t>27221253</t>
  </si>
  <si>
    <t>HG partner s.r.o.</t>
  </si>
  <si>
    <t>CZ27221253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</si>
  <si>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</si>
  <si>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</si>
  <si>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</si>
  <si>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</si>
  <si>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</si>
  <si>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</si>
  <si>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</si>
  <si>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</si>
  <si>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</si>
  <si>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</si>
  <si>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</si>
  <si>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</si>
  <si>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</si>
  <si>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</si>
  <si>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</si>
  <si>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</si>
  <si>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</si>
  <si>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</si>
  <si>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</si>
  <si>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</si>
  <si>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</si>
  <si>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</si>
  <si>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</si>
  <si>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</si>
  <si>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</si>
  <si>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</si>
  <si>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</si>
  <si>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</si>
  <si>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</si>
  <si>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</si>
  <si>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</si>
  <si>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</si>
  <si>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</si>
  <si>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</si>
  <si>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</si>
  <si>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</si>
  <si>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</si>
  <si>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</si>
  <si>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</si>
  <si>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</si>
  <si>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</si>
  <si>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</si>
  <si>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</si>
  <si>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</si>
  <si>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zeď</t>
  </si>
  <si>
    <t>STA</t>
  </si>
  <si>
    <t>1</t>
  </si>
  <si>
    <t>{a37d1b53-7f15-42e3-9f04-9fdec9a835e7}</t>
  </si>
  <si>
    <t>2</t>
  </si>
  <si>
    <t>SO 02</t>
  </si>
  <si>
    <t>injektáž</t>
  </si>
  <si>
    <t>{290f1eeb-3e69-478b-8492-3ba6a1309c16}</t>
  </si>
  <si>
    <t>SO 03</t>
  </si>
  <si>
    <t>urovnání lavice</t>
  </si>
  <si>
    <t>{ed7364b0-ddb3-4166-8061-a0a914fbb98f}</t>
  </si>
  <si>
    <t>VON</t>
  </si>
  <si>
    <t>Vedlejší a ostatní náklady</t>
  </si>
  <si>
    <t>{444800ff-98cf-43a7-8000-e75f0aab9c87}</t>
  </si>
  <si>
    <t>KRYCÍ LIST SOUPISU PRACÍ</t>
  </si>
  <si>
    <t>Objekt:</t>
  </si>
  <si>
    <t>SO 01 - zeď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</si>
  <si>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</si>
  <si>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</si>
  <si>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</si>
  <si>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</si>
  <si>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</si>
  <si>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</si>
  <si>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</si>
  <si>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</si>
  <si>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</si>
  <si>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</si>
  <si>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</si>
  <si>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</si>
  <si>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</si>
  <si>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</si>
  <si>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</si>
  <si>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</si>
  <si>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</si>
  <si>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</si>
  <si>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</si>
  <si>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</si>
  <si>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</si>
  <si>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</si>
  <si>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</si>
  <si>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</si>
  <si>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</si>
  <si>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</si>
  <si>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</si>
  <si>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</si>
  <si>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</si>
  <si>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321212745</t>
  </si>
  <si>
    <t>Oprava zdiva vodních staveb do 3 m3 z lomového kamene obkladního bez jeho dodání</t>
  </si>
  <si>
    <t>m3</t>
  </si>
  <si>
    <t>CS ÚRS 2019 02</t>
  </si>
  <si>
    <t>4</t>
  </si>
  <si>
    <t>1971094018</t>
  </si>
  <si>
    <t>PP</t>
  </si>
  <si>
    <t>Oprava zdiva nadzákladového z lomového kamene vodních staveb přehrad, jezů a plavebních komor, spodní stavby vodních elektráren, jader přehrad, odběrných věží a výpustných zařízení, opěrných zdí, šachet, šachtic a ostatních konstrukcí objemu opravovaných míst do 3 m3 jednotlivě, na maltu cementovou bez dodání kamene z kamene lomařsky upraveného s vyspárováním cementovou maltou, zdiva obkladního</t>
  </si>
  <si>
    <t>PSC</t>
  </si>
  <si>
    <t xml:space="preserve">Poznámka k souboru cen:_x000d_
1. Ceny -2345 a 2745 lze použít i pro opravu dlažeb do 20 m2 jednotlivých opravovaných ploch o sklonu přes 1:1._x000d_
2. Ceny bez dodání kamene - 2515 až -2845 lze použít pokud není nutno kámen nakupovat (použije se původní kámen)._x000d_
3. V cenách nejsou započteny náklady na bourání porušeného zdiva; tyto práce se oceňují cenami souboru cen 960 . . -12 Bourání konstrukcí vodních staveb části B01 tohoto katalogu._x000d_
4. Objem se stanoví v m3 doplňovaného zdiva; objem dutin do 0,20 m3 jednotlivě se od celkového objemu neodečítá._x000d_
</t>
  </si>
  <si>
    <t>P</t>
  </si>
  <si>
    <t>Poznámka k položce:_x000d_
- zvětralé kameny budou nahrazeny novými, materiál - pískovec_x000d_
- viz D.5 Vzorový příčný řez B, D</t>
  </si>
  <si>
    <t>VV</t>
  </si>
  <si>
    <t>2,5+2,5 "D.4 Podélný profil - SO 01 km 0,023 93 - 0,088 26 - Poruchy líce zdi - lokální dozdění</t>
  </si>
  <si>
    <t>2,5 "D.4 Podélný profil - SO 01 km 0,124 24 - 0,167 24 - Poruchy líce zdi - lokální dozdění</t>
  </si>
  <si>
    <t>Součet</t>
  </si>
  <si>
    <t>M</t>
  </si>
  <si>
    <t>58381086</t>
  </si>
  <si>
    <t>kámen lomový upravený štípaný (80, 40, 20 cm) pískovec</t>
  </si>
  <si>
    <t>t</t>
  </si>
  <si>
    <t>8</t>
  </si>
  <si>
    <t>-1089517981</t>
  </si>
  <si>
    <t>(2,5+2,5)*2 "D.4 Podélný profil - SO 01 km 0,023 93 - 0,088 26 - Poruchy líce zdi - lokální dozdění; objem * obj. hmotnost</t>
  </si>
  <si>
    <t>10*2 'Přepočtené koeficientem množství</t>
  </si>
  <si>
    <t>58380758</t>
  </si>
  <si>
    <t>kámen lomový soklový (1t=1,5m2)</t>
  </si>
  <si>
    <t>1603057682</t>
  </si>
  <si>
    <t>Poznámka k položce:_x000d_
- granodioritový porfyr</t>
  </si>
  <si>
    <t>2,5*2,0 "D.4 Podélný profil - SO 01 km 0,124 24 - 0,167 24 - Poruchy líce zdi - lokální dozdění; objem * obj. hmotnost</t>
  </si>
  <si>
    <t>R01.1</t>
  </si>
  <si>
    <t>Stěny z cihel kanalizačních pálených lícových tl 120 mm</t>
  </si>
  <si>
    <t>464773939</t>
  </si>
  <si>
    <t>Zděné stěny z cihel kanalizačních pálených lícových na cementovou maltu MC 10, tloušťky 120 mm</t>
  </si>
  <si>
    <t xml:space="preserve">Poznámka k položce:_x000d_
- včetně  materiálu</t>
  </si>
  <si>
    <t>(124,24-88,26)*0,3*0,55*0,12 "F.4 SO 01 km 0,088 26 - 0,124 24 - přezdění římsy (30%); 30% délky * šířka * tl. římsy</t>
  </si>
  <si>
    <t>(167,24-124,24)*0,55*0,12 "F.4 SO 01 km 0,124 24 - 0,167 24 - přezdění římsy (30%); délka * šířka * tl. římsy</t>
  </si>
  <si>
    <t>6</t>
  </si>
  <si>
    <t>Úpravy povrchů, podlahy a osazování výplní</t>
  </si>
  <si>
    <t>5</t>
  </si>
  <si>
    <t>R6286354</t>
  </si>
  <si>
    <t>Spárování zdiva z lomového kamene maltou cementovou hl spár přes 30 do 70 mm</t>
  </si>
  <si>
    <t>m2</t>
  </si>
  <si>
    <t>-374052999</t>
  </si>
  <si>
    <t>Spárování zdiva z lomového kamene upraveného maltou cementovou hloubky vysekaných spár přes 30 do 70 mm</t>
  </si>
  <si>
    <t xml:space="preserve">Poznámka k souboru cen:_x000d_
1. V cenách jsou započteny i náklady na vysekání staré malty ze spár zdiva a vyčištění spár._x000d_
2. Náklady na spárování nového zdiva při jeho provádění se zvlášť neoceňují, protože jsou započteny v nákladech na zdění._x000d_
3. Spárování do hloubky spáry 30 mm se oceňuje cenami souboru cen 628 63-12.. Spárování zdiva opěrných zdí a valů části A05 katalogu 823-1 Plochy a úprava území.._x000d_
</t>
  </si>
  <si>
    <t>Poznámka k položce:_x000d_
- malta MC 30 s kamenivem frakce 0-3 mm (vlastnosti MC budou zlepšeny přidáním reaktivního zušlechťovače malty - např.: syntetická disperze na bázi polymerů s reaktivním oxidem křemičitým)_x000d_
- do hloubky 70 mm, včetně vysekání stávajících spár a naložení suti na dopravní prostředek_x000d_
- viz. D.5 Vzorový příčný řez A, B, C, D</t>
  </si>
  <si>
    <t>66,0*0,5 "D.4 Podélný profil - SO 01 km 0,000 00 - 0,023 93 - Hloubkové přespárování (50%); 50% plochy zdi</t>
  </si>
  <si>
    <t>252,0 "D.4 Podélný profil - SO 01 km 0,023 93 - 0,088 26 - Hloubkové přespárování (100%)</t>
  </si>
  <si>
    <t>123*0,3 "D.4 Podélný profil - SO 01 km 0,088 26 - 0,124 24 - Hloubkové přespárování (30%); 30% plochy zdi</t>
  </si>
  <si>
    <t>81,0 "D.4 Podélný profil - SO 01 km 0,124 24 - 0,167 24 - Hloubkové přespárování (100%)</t>
  </si>
  <si>
    <t>9</t>
  </si>
  <si>
    <t>Ostatní konstrukce a práce, bourání</t>
  </si>
  <si>
    <t>941111111</t>
  </si>
  <si>
    <t>Montáž lešení řadového trubkového lehkého s podlahami zatížení do 200 kg/m2 š do 0,9 m v do 10 m</t>
  </si>
  <si>
    <t>1881282759</t>
  </si>
  <si>
    <t>Montáž lešení řadového trubkového lehkého pracovního s podlahami s provozním zatížením tř. 3 do 200 kg/m2 šířky tř. W06 od 0,6 do 0,9 m, výšky do 10 m</t>
  </si>
  <si>
    <t xml:space="preserve">Poznámka k souboru cen:_x000d_
1. V ceně jsou započteny i náklady na kotvení lešení._x000d_
2. Montáž lešení řadového trubkového lehkého výšky přes 25 m se oceňuje individuálně._x000d_
3. Šířkou se rozumí půdorysná vzdálenost, měřená od vnitřního líce sloupků zábradlí k protilehlému volnému okraji podlahy nebo mezi vnitřními líci._x000d_
</t>
  </si>
  <si>
    <t>Poznámka k položce:_x000d_
- montáž lešení k provedení opravy zdi</t>
  </si>
  <si>
    <t xml:space="preserve">66,0 "D.4 Podélný profil - SO 01 km 0,000 00 - 0,023 93 - Hloubkové přespárování; plocha zdi </t>
  </si>
  <si>
    <t xml:space="preserve">252,0 "D.4 Podélný profil - SO 01 km 0,023 93 - 0,088 26 - Hloubkové přespárování; plocha zdi </t>
  </si>
  <si>
    <t xml:space="preserve">123,0 "D.4 Podélný profil - SO 01 km 0,088 26 - 0,124 24 - Hloubkové přespárování; plocha zdi </t>
  </si>
  <si>
    <t xml:space="preserve">81,0 "D.4 Podélný profil - SO 01 km 0,124 24 - 0,167 24 - Hloubkové přespárování; plocha zdi </t>
  </si>
  <si>
    <t>7</t>
  </si>
  <si>
    <t>941111811</t>
  </si>
  <si>
    <t>Demontáž lešení řadového trubkového lehkého s podlahami zatížení do 200 kg/m2 š do 0,9 m v do 10 m</t>
  </si>
  <si>
    <t>363970712</t>
  </si>
  <si>
    <t>Demontáž lešení řadového trubkového lehkého pracovního s podlahami s provozním zatížením tř. 3 do 200 kg/m2 šířky tř. W06 od 0,6 do 0,9 m, výšky do 10 m</t>
  </si>
  <si>
    <t xml:space="preserve">Poznámka k souboru cen:_x000d_
1. Demontáž lešení řadového trubkového lehkého výšky přes 25 m se oceňuje individuálně._x000d_
</t>
  </si>
  <si>
    <t>R9411112</t>
  </si>
  <si>
    <t>Příplatek k lešení řadovému trubkovému lehkému s podlahami š 0,9 m v 10 m za použití po celou dobu výstavby</t>
  </si>
  <si>
    <t>-1195952826</t>
  </si>
  <si>
    <t xml:space="preserve">Poznámka k souboru cen:_x000d_
1. V ceně jsou započteny i náklady na kotvení lešení._x000d_
2. Montáž lešení řadového trubkového lehkého výšky přes 25 m se oceňuje individuálně._x000d_
3. Šířkou se rozumí půdorysná vzdálenost, měřená od vnitřního líce sloupků zábradlí k protilehlému_x000d_
 volnému okraji podlahy nebo mezi vnitřními líci._x000d_
</t>
  </si>
  <si>
    <t>962022390</t>
  </si>
  <si>
    <t>Bourání zdiva nadzákladového kamenného na MV nebo MVC do 1 m3</t>
  </si>
  <si>
    <t>46044327</t>
  </si>
  <si>
    <t>Bourání zdiva nadzákladového kamenného nebo smíšeného kamenného na maltu vápennou nebo vápenocementovou, objemu do 1 m3</t>
  </si>
  <si>
    <t xml:space="preserve">Poznámka k souboru cen:_x000d_
1. Bourání pilířů o průřezu přes 0,36 m2 se oceňuje cenami -2390 a - 2391, popř. -2490 a - 2491 jako bourání zdiva kamenného nadzákladového._x000d_
</t>
  </si>
  <si>
    <t>Poznámka k položce:_x000d_
- vybourání zvětralých kamenů</t>
  </si>
  <si>
    <t>10</t>
  </si>
  <si>
    <t>962032240</t>
  </si>
  <si>
    <t>Bourání zdiva z cihel pálených nebo vápenopískových na MC do 1m3</t>
  </si>
  <si>
    <t>-1980085439</t>
  </si>
  <si>
    <t>Bourání zdiva nadzákladového z cihel nebo tvárnic z cihel pálených nebo vápenopískových, na maltu cementovou, objemu do 1 m3</t>
  </si>
  <si>
    <t xml:space="preserve">Poznámka k souboru cen:_x000d_
1. Bourání pilířů o průřezu přes 0,36 m2 se oceňuje příslušnými cenami -2230, -2231, -2240, -2241,-2253 a -2254 jako bourání zdiva nadzákladového cihelného._x000d_
</t>
  </si>
  <si>
    <t>11</t>
  </si>
  <si>
    <t>978023251</t>
  </si>
  <si>
    <t>Vyškrabání spár zdiva kamenného režného</t>
  </si>
  <si>
    <t>816903347</t>
  </si>
  <si>
    <t>Vyškrabání cementové malty ze spár zdiva kamenného režného z lomového kamene</t>
  </si>
  <si>
    <t xml:space="preserve">Poznámka k položce:_x000d_
- viz. D.5 Vzorový příčný řez A, B, C, D_x000d_
</t>
  </si>
  <si>
    <t>12</t>
  </si>
  <si>
    <t>985112111</t>
  </si>
  <si>
    <t>Odsekání degradovaného betonu stěn tl do 10 mm</t>
  </si>
  <si>
    <t>-288784808</t>
  </si>
  <si>
    <t>Odsekání degradovaného betonu stěn, tloušťky do 10 mm</t>
  </si>
  <si>
    <t xml:space="preserve">Poznámka k souboru cen:_x000d_
1. V ceně -2111 až -2133 jsou započteny i náklady na odstranění degradovaného betonu ručním pneumatickým kladivem s dočištěním k obnažení betonářské výztuže a jejím ručním očištěním._x000d_
</t>
  </si>
  <si>
    <t>252,0*0,5 "D.4 Podélný profil - SO 01 km 0,023 93 - 0,088 26 - Očištění zdi od zvětralé sanační stěrky; 50% plochy zdi</t>
  </si>
  <si>
    <t>13</t>
  </si>
  <si>
    <t>985131111</t>
  </si>
  <si>
    <t>Očištění ploch stěn, rubu kleneb a podlah tlakovou vodou</t>
  </si>
  <si>
    <t>1879921747</t>
  </si>
  <si>
    <t xml:space="preserve">Poznámka k souboru cen:_x000d_
1. V cenách jsou započteny i náklady na dodání všech hmot._x000d_
2. V cenách očištění ploch pískem jsou započteny i náklady smetení písku dohromady nebo naložení na dopravní prostředek._x000d_
3. V cenách očištění ploch pískem nejsou započteny náklady na odvoz písku, které se oceňují cenami odvozu suti příslušného katalogu pro objekt, na kterém se práce provádí._x000d_
</t>
  </si>
  <si>
    <t>Poznámka k položce:_x000d_
- očištění stávající zdi před opravou spárování a před nanesením sanační malty (čísti úseku vzor. řezu B)_x000d_
- viz. D.5 Vzorový příčný řez A, B, C, D_x000d_
- v úseku pískovcového zdiva - max 150 barů</t>
  </si>
  <si>
    <t xml:space="preserve">66,0 "D.4 Podélný profil - SO 01 km 0,000 00 - 0,023 93 - Hloubkové přespárování </t>
  </si>
  <si>
    <t>252,0 "D.4 Podélný profil - SO 01 km 0,023 93 - 0,088 26 - Hloubkové přespárování</t>
  </si>
  <si>
    <t>123 "D.4 Podélný profil - SO 01 km 0,088 26 - 0,124 24 - Hloubkové přespárování</t>
  </si>
  <si>
    <t>81,0 "D.4 Podélný profil - SO 01 km 0,124 24 - 0,167 24 - Hloubkové přespárování</t>
  </si>
  <si>
    <t>14</t>
  </si>
  <si>
    <t>985241110</t>
  </si>
  <si>
    <t>Plombování zdiva betonem s upěchováním včetně vybourání narušeného zdiva do 1 m3</t>
  </si>
  <si>
    <t>-139156254</t>
  </si>
  <si>
    <t>Plombování zdiva včetně vybourání narušeného zdiva betonem s upěchováním, objemu do 1 m3</t>
  </si>
  <si>
    <t xml:space="preserve">Poznámka k souboru cen:_x000d_
1. V cenách jsou započteny i náklady na odstranění narušených zdicích prvků, vyčištění a provlhčení vzniklého otvoru a zřízení i odstranění bednění._x000d_
2. V cenách -1110 a -1111 jsou započteny i náklady na pěchování uloženého betonu a jeho dodání._x000d_
3. V cenách 1210 a -1211 jsou započteny i náklady na zalití otvoru plastickou betonovou směsí včetně jejího dodání._x000d_
4. V cenách nejsou započteny náklady na trny z betonářské oceli pro zajištění spolupůsobení plomby s okolním zdivem, lze oceňovat cenami souboru cen 985 33-1 Dodatečné vlepování betonářské výztuže._x000d_
</t>
  </si>
  <si>
    <t>Poznámka k položce:_x000d_
- viz D.5 Vzorové příčné řezy - sanace stávající betonvé koruny_x000d_
- ruční bourání. odříznutí_x000d_
- beton C25/30 XF2</t>
  </si>
  <si>
    <t>1,08 "F.4 SO 01 - km 0,000 00 - 0,023 93 - sanace stávající koruny (30%)</t>
  </si>
  <si>
    <t>2,89 "F.4 SO 01 - km 0,023 93 - 0,088 26 - sanace stávající koruny (30%)</t>
  </si>
  <si>
    <t>985311115</t>
  </si>
  <si>
    <t>Reprofilace stěn cementovými sanačními maltami tl 50 mm</t>
  </si>
  <si>
    <t>-700801954</t>
  </si>
  <si>
    <t>Reprofilace betonu sanačními maltami na cementové bázi ručně stěn, tloušťky přes 40 do 50 mm</t>
  </si>
  <si>
    <t xml:space="preserve">Poznámka k souboru cen:_x000d_
1. Ceny pro danou tloušťku jsou určeny pro nanášení sanačních malt v jakémkoliv počtu vrstev._x000d_
2. V cenách nejsou započteny náklady na:_x000d_
a) odstranění degradovaného betonu, které se oceňují cenami souborů cen 985 11-21 Odsekání degradovaného betonu a 985 12-1 Tryskání degradovaného betonu,_x000d_
b) očištění povrchu betonu, které se oceňují cenami souboru cen 985 13 Očištění ploch,_x000d_
c) ochranný nátěr povrchu reprofilovaného betonu, které se oceňují cenami souboru cen 985 32-4 Ochranný nátěr betonu,_x000d_
d) uzavírací stěrku; tyto náklady se oceňují cenami souboru cen 985 31-21 Stěrka k vyrovnání ploch reprofilovaného betonu,_x000d_
e) případné vyztužení reprofilovaných vrstev svařovanými sítěmi, které se oceňují cenami souboru cen 985 56-2 Výztuž stříkaného betonu ze svařovaných sítí._x000d_
</t>
  </si>
  <si>
    <t>Poznámka k položce:_x000d_
- viz D.5 Vzorový řez B - sanační stěrka, celkem 50% plochy zdi _x000d_
- oprava sanační maltou tl. 50 mm (45% plochy zdi), sanace maltou tl. 50-80 mm (5% plochy zdi) - viz D.1 TZ</t>
  </si>
  <si>
    <t>252,0*0,45 "D.4 Podélný profil - SO 01 km 0,023 93 - 0,088 26 - Sanační stěrka - 45% plochy zdi malta tl. 50 mm</t>
  </si>
  <si>
    <t>16</t>
  </si>
  <si>
    <t>985311118</t>
  </si>
  <si>
    <t>Reprofilace stěn cementovými sanačními maltami tl 80 mm</t>
  </si>
  <si>
    <t>-1360998874</t>
  </si>
  <si>
    <t>Reprofilace betonu sanačními maltami na cementové bázi ručně stěn, tloušťky přes 70 do 80 mm</t>
  </si>
  <si>
    <t>252,0*0,05 "D.4 Podélný profil - SO 01 km 0,023 93 - 0,088 26 - Sanační stěrka - 5% plochy zdi malta tl. 80 mm</t>
  </si>
  <si>
    <t>17</t>
  </si>
  <si>
    <t>985324111</t>
  </si>
  <si>
    <t>Impregnační nátěr betonu dvojnásobný (OS-A)</t>
  </si>
  <si>
    <t>1466292189</t>
  </si>
  <si>
    <t>Ochranný nátěr betonu na bázi silanu impregnační dvojnásobný (OS-A)</t>
  </si>
  <si>
    <t>Poznámka k položce:_x000d_
- nátěr celé betonové koruny zdi_x000d_
- nátěr celé zdi v úseku vzorového řezu B (hydrofobní impregnace) - viz D.1 TZ</t>
  </si>
  <si>
    <t>28,72 "F.4 SO 01 - km 0,000 00 - 0,023 93 - sanace stávající koruny - ochranný nátěr</t>
  </si>
  <si>
    <t>77,20 "F.4 SO 01 - km 0,023 93 - 0,088 26 - sanace stávající koruny - ochranný nátěr</t>
  </si>
  <si>
    <t>Mezisoučet</t>
  </si>
  <si>
    <t xml:space="preserve">252,0 "D.4 Podélný profil - SO 01 km 0,023 93 - 0,088 26 - Nátěr celé zdi; plocha zdi </t>
  </si>
  <si>
    <t>18</t>
  </si>
  <si>
    <t>985331211</t>
  </si>
  <si>
    <t>Dodatečné vlepování betonářské výztuže D 8 mm do chemické malty včetně vyvrtání otvoru</t>
  </si>
  <si>
    <t>m</t>
  </si>
  <si>
    <t>1969924613</t>
  </si>
  <si>
    <t>Dodatečné vlepování betonářské výztuže včetně vyvrtání a vyčištění otvoru chemickou maltou průměr výztuže 8 mm</t>
  </si>
  <si>
    <t xml:space="preserve">Poznámka k souboru cen:_x000d_
1. Množství měrných jednotek se určuje v m délky vyvrtaného otvoru pro zasunutí výztuže._x000d_
2. V cenách jsou započteny i náklady na:_x000d_
a) rozměření, vrtání a spotřebu vrtáků,_x000d_
b) vyčištění otvoru, vyplnění otvorů maltou včetně dodání materiálu,_x000d_
c) zasunutí betonářské výztuže do otvoru vyplněného maltou._x000d_
3. V cenách nejsou započteny náklady na dodání betonářské výztuže._x000d_
</t>
  </si>
  <si>
    <t>Poznámka k položce:_x000d_
- 2 ks/0,5 m poruchy koruny, vrt. dl. 0,2 m</t>
  </si>
  <si>
    <t>29*0,2 "F.4 SO 01 - km 0,000 00 - 0,023 93 - sanace stávající koruny (30% délky); počet trnů * dl. vrtu</t>
  </si>
  <si>
    <t>77*0,2 "F.4 SO 01 - km 0,023 93 - 0,088 26 - sanace stávající koruny (30% délky); počet trnů * dl. vrtu</t>
  </si>
  <si>
    <t>19</t>
  </si>
  <si>
    <t>M01.1</t>
  </si>
  <si>
    <t>Nerez trn D8 dl. 0,4 m</t>
  </si>
  <si>
    <t>ks</t>
  </si>
  <si>
    <t>257078318</t>
  </si>
  <si>
    <t>Poznámka k položce:_x000d_
0,3 kg/m_x000d_
nerezový trn R8 z oceli 1.4571 (dle ČSN EN 10088-1)</t>
  </si>
  <si>
    <t>29 "F.4 SO 01 - km 0,000 00 - 0,023 93 - sanace stávající koruny (30% délky); počet trnů</t>
  </si>
  <si>
    <t>77 "F.4 SO 01 - km 0,023 93 - 0,088 26 - sanace stávající koruny (30% délky); počet trnů</t>
  </si>
  <si>
    <t>20</t>
  </si>
  <si>
    <t>R9854211</t>
  </si>
  <si>
    <t>Dvoufázová Injektáž trhlin š 20 mm v kamenném zdivu tl přes 600 mm aktivovanou cementovou maltou včetně vrtů, dotěsnění injektáží z epoxidové pryskyřice</t>
  </si>
  <si>
    <t>1732829769</t>
  </si>
  <si>
    <t>Dvoufázová injektáž trhlin v cihelném, kamenném nebo smíšeném zdivu nízkotlaká do 0,6 MP, včetně provedení vrtů aktivovanou cementovou maltou šířka trhlin přes 15 do 20 mm tloušťka zdiva přes 600 mm, dotěsnění injektáží z epoxidové pryskyřice</t>
  </si>
  <si>
    <t xml:space="preserve">Poznámka k souboru cen:_x000d_
1. Šířka trhlin je určena šířkou trhliny na povrchu konstrukce._x000d_
2. Množství měrných jednotek se určuje v m délky trhliny._x000d_
3. V cenách jsou započteny i náklady na:_x000d_
a) vyčištění trhlin,_x000d_
b) vyvrtání otvorů pro injektážní jehly a jejich vyčištění - jsou uvažovány 4 vrty na 1 m trhliny. U zdiva tloušťky do 450 mm je uvažováno provedení vrtů z jedné strany zdiva, u tloušťky přes 450 mm z obou stran zdiva,_x000d_
c) úpravu trhlin před injektáží (temování),_x000d_
d) hrubé zapravení otvorů po injektážních jehlách._x000d_
4. V cenách nejsou započteny náklady na zednické zapravení trhlin a opravu omítek, které se oceňují cenami katalogu 801-4 Budovy a haly - opravy a údržba._x000d_
</t>
  </si>
  <si>
    <t>Poznámka k položce:_x000d_
- viz D.5 Vzorový příčný řez B, C_x000d_
- nízkotlaká injektáž - viz D.1 TZ</t>
  </si>
  <si>
    <t>4,0 "D.4 Podélný profil - SO 01 km 0,023 93 - 0,088 26 - Trhlina svislá - oprava dvoufázovou injektáží</t>
  </si>
  <si>
    <t>8,0 "D.4 Podélný profil - SO 01 km 0,088 26 - 0,124 24 - Trhlina vodorovná - oprava dvoufázovou injektáží</t>
  </si>
  <si>
    <t>R01.2</t>
  </si>
  <si>
    <t>Oprava ocelového zábradlí, vyrovnání svislých prvků, mechanické očištění, odmaštění, 3 vrstvy nátěru</t>
  </si>
  <si>
    <t>kpl</t>
  </si>
  <si>
    <t>915515262</t>
  </si>
  <si>
    <t>Poznámka k položce:_x000d_
- vodorovné zábradlí s madlem a jedním výplňovým prutem, délky 160 m, sloupky á cca 3,0 m (profil I)</t>
  </si>
  <si>
    <t>997</t>
  </si>
  <si>
    <t>Přesun sutě</t>
  </si>
  <si>
    <t>22</t>
  </si>
  <si>
    <t>R997002</t>
  </si>
  <si>
    <t>Vodorovné přemístění suti vč. uložení na skládku (poplatku) dle platné legislativy</t>
  </si>
  <si>
    <t>-1738462424</t>
  </si>
  <si>
    <t>53,511 "Hmotnost suti dle TOV sloupec Suť celkem</t>
  </si>
  <si>
    <t>998</t>
  </si>
  <si>
    <t>Přesun hmot</t>
  </si>
  <si>
    <t>23</t>
  </si>
  <si>
    <t>998332011</t>
  </si>
  <si>
    <t>Přesun hmot pro úpravy vodních toků a kanály</t>
  </si>
  <si>
    <t>-1391328124</t>
  </si>
  <si>
    <t>Přesun hmot pro úpravy vodních toků a kanály, hráze rybníků apod. dopravní vzdálenost do 500 m</t>
  </si>
  <si>
    <t xml:space="preserve">Poznámka k souboru cen:_x000d_
1. Ceny jsou určeny pro jakoukoliv konstrukčně-materiálovou charakteristiku._x000d_
</t>
  </si>
  <si>
    <t>SO 02 - injektáž</t>
  </si>
  <si>
    <t xml:space="preserve">    1 - Zemní práce</t>
  </si>
  <si>
    <t xml:space="preserve">    2 - Zakládání</t>
  </si>
  <si>
    <t>Zemní práce</t>
  </si>
  <si>
    <t>R162701.1</t>
  </si>
  <si>
    <t>Vodorovné přemístění výkopku vč. uložení na skládku (poplatku) dle platné legislativy</t>
  </si>
  <si>
    <t>-5421475</t>
  </si>
  <si>
    <t xml:space="preserve">Poznámka k souboru cen:_x000d_
1. Ceny nelze použít, předepisuje-li projekt přemístit výkopek na místo nepřístupné obvyklým dopravním prostředkům; toto přemístění se oceňuje individuálně._x000d_
2. V cenách jsou započteny i náhrady za jízdu loženého vozidla v terénu ve výkopišti nebo na násypišti._x000d_
3. V cenách nejsou započteny náklady na rozhrnutí výkopku na násypišti; toto rozhrnutí se oceňuje cenami souboru cen 171 . 0- . . Uložení sypaniny do násypů a 171 20-1201 Uložení sypaniny na skládky._x000d_
4. Je-li na dopravní dráze pro vodorovné přemístění nějaká překážka, pro kterou je nutno překládat výkopek z jednoho obvyklého dopravního prostředku na jiný obvyklý dopravní prostředek, oceňuje se toto lomené vodorovné přemístění výkopku v každém úseku samostatně příslušnou cenou tohoto souboru cen a překládání výkopku cenami souboru cen 167 10-3 . Nakládání neulehlého výkopku z hromad s ohledem na ustanovení pozn. číslo 5._x000d_
5. Přemísťuje-li se výkopek z dočasných skládek vzdálených do 50 m, neoceňuje se nakládání výkopku, i když se provádí. Toto ustanovení neplatí, vylučuje-li projekt použití dozeru._x000d_
6. V cenách vodorovného přemístění sypaniny nejsou započteny náklady na dodávku materiálu, tyto se oceňují ve specifikaci._x000d_
</t>
  </si>
  <si>
    <t>(pi*0,07*0,07/4)*29*4,3 "D.6 Tabulka injektáže; - vrty pod základovou sparou; plocha vrtu * počet vrtů * prům. délka vrtu v zemině</t>
  </si>
  <si>
    <t>Zakládání</t>
  </si>
  <si>
    <t>224211114</t>
  </si>
  <si>
    <t>Vrty maloprofilové D do 93 mm úklon do 45° hl do 25 m hor. III a IV</t>
  </si>
  <si>
    <t>-1150175945</t>
  </si>
  <si>
    <t>Maloprofilové vrty průběžným sacím vrtáním průměru přes 56 do 93 mm do úklonu 45° v hl 0 až 25 m v hornině tř. III a IV</t>
  </si>
  <si>
    <t>29*4,3 "D.6 Tabulka injektáže; - vrty pod základovou sparou; počet vrtů * prům. délka vrtu v zemině</t>
  </si>
  <si>
    <t>225211114</t>
  </si>
  <si>
    <t>Vrty maloprofilové jádrové D do 93 mm úklon do 45° hl do 25 m hor. III a IV</t>
  </si>
  <si>
    <t>1130474861</t>
  </si>
  <si>
    <t>Maloprofilové vrty jádrové průměru přes 56 do 93 mm do úklonu 45° v hl 0 až 25 m v hornině tř. III a IV</t>
  </si>
  <si>
    <t>Poznámka k položce:_x000d_
 - viz D.5 Vzorový řez C</t>
  </si>
  <si>
    <t>29*2,9 "D.6 Tabulka injektáže - vrt konstrukcí zdi; počet vrtů * prům. délka vrtu v konstrukci</t>
  </si>
  <si>
    <t>227111112</t>
  </si>
  <si>
    <t>Odpažení maloprofilových vrtů průměru do 93 mm</t>
  </si>
  <si>
    <t>956189062</t>
  </si>
  <si>
    <t>Odpažení maloprofilových vrtů průměru přes 56 do 93 mm</t>
  </si>
  <si>
    <t>29*7,2 "D.6 Tabulka injektáže; počet vrtů * prům. délka vrtu</t>
  </si>
  <si>
    <t>R2816021</t>
  </si>
  <si>
    <t>Injektování nízkotlaké vzestupné s dvojitým obturátorem tlakem do 0,6 MPa</t>
  </si>
  <si>
    <t>1362406157</t>
  </si>
  <si>
    <t xml:space="preserve">Poznámka k souboru cen:_x000d_
1. Ceny nelze použít pro injektování:_x000d_
a) jednoduchým obturátorem; toto injektování se oceňuje cenami souboru cen 28. 60-11 Injektování,_x000d_
b) aktivovanou maltou; toto injektování se oceňuje cenami souboru cen 28. 60-41 Injektování aktivovanými směsmi,_x000d_
c) vysokotlaké s dvojitým obturátorem; toto injektování se oceňuje cenami souboru cen 282 60-31 Injektování vysokotlaké s dvojitým obturátorem,_x000d_
d) organickými pryskyřicemi neředitelnými vodou; toto injektování se oceňuje cenami souboru cen 282 60-51 Injektování povrchové vysokotlaké pryskyřicemi neředitelnými vodou,_x000d_
e) živicemi za tepla; toto injektování se oceňuje individuálně,_x000d_
f) tryskové; tato injektáž se oceňuje cenami souboru cen 282 61-21 Trysková injektáž._x000d_
2. Rozhodující pro volbu ceny podle výšky tlaku je maximální tlak na jednom vrtu._x000d_
</t>
  </si>
  <si>
    <t>Poznámka k položce:_x000d_
- nízkotlaká injektáž základové půdy min 4 m pod úrovní základové spáry_x000d_
- odhad injekční směsi 2,0 m3/vrt_x000d_
- vzestupná injektáž po etážích 0,5 m</t>
  </si>
  <si>
    <t>M58522148</t>
  </si>
  <si>
    <t>materál suspenze na bázi jílocementu</t>
  </si>
  <si>
    <t>-515376189</t>
  </si>
  <si>
    <t>materál suspenze na bázi jílocementu, konkrétní složení suspenze je odpovědností zhotovitele a přesnou spotřebu směsi (popř. odlišnou od výkazu výměr) je zhotovitel povinen zohlednit již v nabídkové ceně</t>
  </si>
  <si>
    <t xml:space="preserve">Poznámka k položce:_x000d_
- stabilizovaná jílocementová suspenze bude z vody a portlandského struskového cementu s příměsí aktivovaného bentonitu. Poměr mísení hmotnostních dílů  cementu, bentonitu a vody bude 5:1:10,5, objemová hmotnost 1350 kg/m3_x000d_
- spotřeba 2 m3/vrt - viz D.1 TZ</t>
  </si>
  <si>
    <t>2,0*29*(1350/1000) "D.6 Tabulka injektáže; prům. spotřeba směsi/vrt * počet vrtů * obj. hmotnost</t>
  </si>
  <si>
    <t>282791121</t>
  </si>
  <si>
    <t>Injektážní trubky z PVC hladké vnitřní D 25 až 50 mm manžetové</t>
  </si>
  <si>
    <t>278622758</t>
  </si>
  <si>
    <t>Injektážní trubky z PVC závitové s osazením upravených trubek do předem připraveného injekčního vrtu, vnitřního průměru přes 25 do 50 mm, hladké manžetové</t>
  </si>
  <si>
    <t xml:space="preserve">Poznámka k souboru cen:_x000d_
1. V cenách jsou započteny i náklady na dodání a montáž gumových manžet a na spojení trubek._x000d_
2. V cenách nejsou započteny náklady na stabilizaci trubek ve vrtu injekční zálivkou; tyto stavební práce se oceňují cenami souboru cen 28. 60-11 Injektování._x000d_
</t>
  </si>
  <si>
    <t>-2067386706</t>
  </si>
  <si>
    <t>(pi*0,07*0,07/4)*29*2,9*2,5 "D.6 Tabulka injektáže - vrt konstrukcí zdi; plocha vrtu * počet vrtů * prům. délka vrtu v konstrukci * obj. hm.</t>
  </si>
  <si>
    <t>998004011</t>
  </si>
  <si>
    <t>Přesun hmot pro injektování, kotvy a mikropiloty</t>
  </si>
  <si>
    <t>997993902</t>
  </si>
  <si>
    <t>Přesun hmot pro injektování, mikropiloty nebo kotvy</t>
  </si>
  <si>
    <t xml:space="preserve">Poznámka k souboru cen:_x000d_
1. Přesunu hmot lze použít bez omezení největší dopravní vzdálenosti._x000d_
2. Ceny přesunu hmot - 1011 jsou určeny i pro výplně z kameniva._x000d_
</t>
  </si>
  <si>
    <t>SO 03 - urovnání lavice</t>
  </si>
  <si>
    <t xml:space="preserve">    5 - Komunikace pozemní</t>
  </si>
  <si>
    <t>111201101</t>
  </si>
  <si>
    <t>Odstranění křovin a stromů průměru kmene do 100 mm i s kořeny z celkové plochy do 1000 m2</t>
  </si>
  <si>
    <t>1824470124</t>
  </si>
  <si>
    <t>Odstranění křovin a stromů s odstraněním kořenů průměru kmene do 100 mm do sklonu terénu 1 : 5, při celkové ploše do 1 000 m2</t>
  </si>
  <si>
    <t xml:space="preserve">Poznámka k souboru cen:_x000d_
1. Cenu -1104 lze použít jestliže se odstranění stromů a křovin neprovádí na holo._x000d_
2. Cena -1101 je určena i pro:_x000d_
a) odstraňování křovin a stromů o průměru kmene do 100 mm z ploch, jejichž celková výměra je větší než 1 000 m2 při sklonu terénu strmějším než 1 : 5;_x000d_
b) LTM při jakékoliv celkové ploše jednotlivě přes 30 m2._x000d_
3. V ceně jsou započteny i náklady na případné nutné odklizení křovin a stromů na hromady na vzdálenost do 50 m nebo naložení na dopravní prostředek._x000d_
4. Průměr kmenů stromů (křovin) se měří 0,15 m nad přilehlým terénem._x000d_
5. Množství jednotek se určí samostatně za každý objekt v m2 plochy rovné součtu půdorysných ploch omezených obalovými křivkami korun jednotlivých stromů a křovin, popř. skupin stromů a křovin, jejichž koruny se půdorysně překrývají. Jestliže by byl zmíněný součet ploch větší než půdorysná plocha staveniště, počítá se pouze s plochou staveniště._x000d_
</t>
  </si>
  <si>
    <t>Poznámka k položce:_x000d_
- křoviny v místě přístupové lavice</t>
  </si>
  <si>
    <t>80</t>
  </si>
  <si>
    <t>113107121</t>
  </si>
  <si>
    <t>Odstranění podkladu z kameniva drceného tl 100 mm ručně</t>
  </si>
  <si>
    <t>-335827043</t>
  </si>
  <si>
    <t>Odstranění podkladů nebo krytů ručně s přemístěním hmot na skládku na vzdálenost do 3 m nebo s naložením na dopravní prostředek z kameniva hrubého drceného, o tl. vrstvy do 100 mm</t>
  </si>
  <si>
    <t xml:space="preserve">Poznámka k souboru cen:_x000d_
1. Pro volbu cen z hlediska množství se uvažuje každá souvisle odstraňovaná plocha krytu nebo podkladu stejného druhu samostatně. Odstraňuje-li se několik vrstev vozovky najednou, jednotlivé vrstvy se oceňují každá samostatně._x000d_
2. Ceny_x000d_
a) –7111 až –7113, –7151 až -7153, -7211 až -7213 a -7311 až -7313 lze použít i pro odstranění podkladů nebo krytů ze štěrkopísku, škváry, strusky nebo z mechanicky zpevněných zemin,_x000d_
b) –7121 až 7125, –7161 až -7165, -7221 až -7225 a -7321 až -7325 lze použít i pro odstranění podkladů nebo krytů ze zemin stabilizovaných vápnem,_x000d_
c) –7130 až -7134, –7170 až -7174, –7230 až -7234 a -7330 až -7334 lze použít i pro odstranění dlažeb uložených do betonového lože a dlažeb z mozaiky uložených do cementové malty nebo podkladu ze zemin stabilizovaných cementem._x000d_
3. Ceny lze použít i pro odstranění podkladů nebo krytů opatřených živičnými postřiky nebo nátěry._x000d_
4. Ceny odlišené podle tloušťky (např. do 100 mm, do 200 mm) jsou určeny vždy pro celou tloušťku jednotlivých konstrukcí._x000d_
5. V cenách nejsou započteny náklady na zarovnání styčných ploch betonových nebo živičných podkladů nebo krytů, které se oceňuje cenami souboru cen 919 73- Zarovnání styčné plochy části C 01 tohoto ceníku. Množství suti získané ze zarovnání styčných ploch podkladů nebo krytů se zvlášť nevykazuje._x000d_
6. Přemístění vybouraného materiálu větší vzdálenost, než je uvedeno, se oceňuje cenami souborů cen 997 22-1 Vodorovná doprava suti._x000d_
7. Ceny -714 . , -718 . , –724 . a -734 . nelze použít pro odstranění podkladu nebo krytu frézováním._x000d_
</t>
  </si>
  <si>
    <t>2,5*91 "D.5 Vzorové řezy - SO 03 Úprava příjezdové komunikace - ŠD 0-32 tl. 100 mm; šířka * délka</t>
  </si>
  <si>
    <t>113107122</t>
  </si>
  <si>
    <t>Odstranění podkladu z kameniva drceného tl 200 mm ručně</t>
  </si>
  <si>
    <t>133579230</t>
  </si>
  <si>
    <t>Odstranění podkladů nebo krytů ručně s přemístěním hmot na skládku na vzdálenost do 3 m nebo s naložením na dopravní prostředek z kameniva hrubého drceného, o tl. vrstvy přes 100 do 200 mm</t>
  </si>
  <si>
    <t>2,5*91 "D.5 Vzorové řezy - SO 03 Úprava příjezdové komunikace - ŠD 32-63 tl. 200 mm; šířka * délka</t>
  </si>
  <si>
    <t>113311111</t>
  </si>
  <si>
    <t>Odstranění geomříží pro stabilizaci podkladu v komunikacích</t>
  </si>
  <si>
    <t>-857058997</t>
  </si>
  <si>
    <t>Odstranění geosyntetik s uložením na vzdálenost do 20 m nebo naložením na dopravní prostředek geomříže pro stabilizaci podkladu</t>
  </si>
  <si>
    <t xml:space="preserve">Poznámka k souboru cen:_x000d_
1. V cenách -1111 až -1131 nejsou započteny náklady na odstranění vrstev uložených nad geosyntetikem._x000d_
2. V ceně -1141 jsou započteny i náklady odstranění zásypu buněk a krycí vrstvy tl. 100 mm._x000d_
</t>
  </si>
  <si>
    <t>3*91 "D.5 Vzorové řezy - SO 03 Úprava příjezdové komunikace - monolitická geomříž; šířka * délka</t>
  </si>
  <si>
    <t>113311121</t>
  </si>
  <si>
    <t>Odstranění geotextilií v komunikacích</t>
  </si>
  <si>
    <t>-2090176528</t>
  </si>
  <si>
    <t>Odstranění geosyntetik s uložením na vzdálenost do 20 m nebo naložením na dopravní prostředek geotextilie</t>
  </si>
  <si>
    <t>3*91 "D.5 Vzorové řezy - SO 03 Úprava příjezdové komunikace - separační geotextilie; šířka * délka</t>
  </si>
  <si>
    <t>121112112</t>
  </si>
  <si>
    <t>Sejmutí ornice tl vrstvy přes 150 mm ručně s vodorovným přemístěním do 50 m</t>
  </si>
  <si>
    <t>708314551</t>
  </si>
  <si>
    <t>Sejmutí ornice ručně s vodorovným přemístěním do 50 m na dočasné či trvalé skládky nebo na hromady v místě upotřebení tloušťky vrstvy přes 150 mm</t>
  </si>
  <si>
    <t>291,20*0,2 "F.4 SO 03 - Sejmutí ornice tl. 0,2 m; plocha * tl.</t>
  </si>
  <si>
    <t>124203101</t>
  </si>
  <si>
    <t>Vykopávky do 1000 m3 pro koryta vodotečí v hornině tř. 3</t>
  </si>
  <si>
    <t>-1051652262</t>
  </si>
  <si>
    <t>Vykopávky pro koryta vodotečí s přehozením výkopku na vzdálenost do 3 m nebo s naložením na dopravní prostředek v hornině tř. 3 do 1 000 m3</t>
  </si>
  <si>
    <t xml:space="preserve">Poznámka k souboru cen:_x000d_
1. Ceny lze použít i pro nezapažené odkopávky a prokopávky při úpravě území kolem vodotečí vně svislých ploch proložených projektovanými břehovými čarami souvisejí-li tyto odkopávky a prokopávky s prováděnými vykopávkami pro koryta vodotečí._x000d_
2. Ceny nelze použít pro:_x000d_
a) vykopávky koryt vodotečí, které jsou dle projektu pod úrovní pracovní hladiny vody; tyto zemní práce se oceňují cenami souboru cen 127 . 0-11 Vykopávky pod vodou strojně části A 01 tohoto katalogu,_x000d_
b) vykopávky koryt vodotečí v prostorách s rozepřeným nebo vzepřeným pažením; tyto zemní práce se oceňují cenami souboru cen 131 . 0-12 Hloubení zapažených jam a zářezů části A 01 tohoto katalogu, štětová stěna vzepřená nebo rozepřená, se z hlediska ocenění považuje za vzepřené nebo rozepřené pažení;_x000d_
c) vykopávky pod obrysem výkopu pro koryta vodotečí (pro opěrné zdi, patky, soustřeďovací stavby apod.); tyto zemní práce se oceňují podle své povahy cenami souboru cen 131 . 0-11 Hloubení nezapažených jam, 131 . 0-12 Hloubení zapažených jam, 132 . 0-11 Hloubení rýh do 600 mm, 132 . 0-12 Hloubení rýh do 2000 mm, 132 . 0-14 Hloubená vykopávka pod základy ručně 133 . 0- . 0 Hloubení zapažených i nezapažených šachet části A01 tohoto katalogu,_x000d_
d) hloubení zatrubněných nebo zastropených koryt vodotečí; tyto práce se oceňují cenami souboru cen 123 . 0-21 Vykopávky zářezů se šikmými stěnami pro podzemní vedení části A 02_x000d_
3. V cenách jsou započteny náklady na svislé přemístění výkopku do 4 m. Svislé přemístění z hloubky přes 4 m se oceňuje podle projektu (rampy, přehození apod.)._x000d_
4. Předepisuje-li projekt rozprostřít výkopek získaný vykopávkou pro koryta vodotečí, oceňuje se toto rozprostření cenou 171 20-1101 Uložení sypaniny do nezhutněných násypů a vodorovné přemístění výkopku cenami souboru cen 162 .0-31 Vodorovné přemístění výkopku z rýh podzemních stěn části A 01 tohoto katalogu._x000d_
5. Pro volbu ceny je rozhodující součet vykopávek pro koryta vodotečí, oceňovaných cenami tohoto souboru cen, zatrubněných koryt vodotečí, oceňovaných podle pozn. č. 2 odst. d) i zapažených vykopávek oceňovaných podle pozn. č. 2 odst. b) tohoto souboru cen._x000d_
</t>
  </si>
  <si>
    <t>13,65 "F.4 SO 03 - Výkop</t>
  </si>
  <si>
    <t>124203109</t>
  </si>
  <si>
    <t>Příplatek k vykopávkám pro koryta vodotečí v hornině tř. 3 za lepivost</t>
  </si>
  <si>
    <t>-209648765</t>
  </si>
  <si>
    <t>Vykopávky pro koryta vodotečí s přehozením výkopku na vzdálenost do 3 m nebo s naložením na dopravní prostředek v hornině tř. 3 Příplatek k cenám za lepivost horniny tř. 3</t>
  </si>
  <si>
    <t>162301101</t>
  </si>
  <si>
    <t>Vodorovné přemístění do 500 m výkopku/sypaniny z horniny tř. 1 až 4</t>
  </si>
  <si>
    <t>-1164685012</t>
  </si>
  <si>
    <t>Vodorovné přemístění výkopku nebo sypaniny po suchu na obvyklém dopravním prostředku, bez naložení výkopku, avšak se složením bez rozhrnutí z horniny tř. 1 až 4 na vzdálenost přes 50 do 500 m</t>
  </si>
  <si>
    <t>Poznámka k položce:_x000d_
- využití výkopku na dosypání příjezdové lavice_x000d_
- převoz sejmuté ornice</t>
  </si>
  <si>
    <t>13,65 "F.4 SO 03 - Výkop; převoz výkopku k vyrovnání příjezdové lavice</t>
  </si>
  <si>
    <t>2*291,20*0,2 "F.4 SO 03 - Sejmutí ornice tl. 0,2 m; plocha * tl.; odvoz na mezideponii a zpět</t>
  </si>
  <si>
    <t>167101101</t>
  </si>
  <si>
    <t>Nakládání výkopku z hornin tř. 1 až 4 do 100 m3</t>
  </si>
  <si>
    <t>1770384695</t>
  </si>
  <si>
    <t>Nakládání, skládání a překládání neulehlého výkopku nebo sypaniny nakládání, množství do 100 m3, z hornin tř. 1 až 4</t>
  </si>
  <si>
    <t xml:space="preserve">Poznámka k souboru cen:_x000d_
1. Ceny -1101, -1151, -1102, -1152, -1103, -1153, jsou určeny pro nakládání, skládání a překládání na obvyklý nebo z obvyklého dopravního prostředku. Pro nakládání z lodi nebo na loď jsou určeny ceny -1105 a -1155._x000d_
2. Ceny -1105 a -1155 jsou určeny pro nakládání, překládání a vykládání na vzdálenost_x000d_
a) do 20 m vodorovně; vodorovná vzdálenost se měří od těžnice lodi k těžnici druhé lodi, nebo k těžišti hromady na břehu nebo k těžišti dopravního prostředku na suchu,_x000d_
b) do 4 m svisle; svislá vzdálenost se měří od pracovní hladiny vody k úrovni srovnaného terénu v místě hromady nebo v místě dopravní plochy pro dopravní prostředek na suchu. Uvedenou svislou vzdálenost 4 m lze zvětšit, a to nejvýše do 6 m, jestliže je vodorovná vzdálenost uvedená v bodu a) kratší než 20 m nejméně o trojnásobek zvětšení výšky přes 4 m._x000d_
3. Množství měrných jednotek se určí v rostlém stavu horniny._x000d_
</t>
  </si>
  <si>
    <t>291,20*0,2 "F.4 SO 03 - Sejmutí ornice tl. 0,2 m; plocha * tl.; nakládání na mezideponii</t>
  </si>
  <si>
    <t>174101101</t>
  </si>
  <si>
    <t>Zásyp jam, šachet rýh nebo kolem objektů sypaninou se zhutněním</t>
  </si>
  <si>
    <t>-1318977852</t>
  </si>
  <si>
    <t>Zásyp sypaninou z jakékoliv horniny s uložením výkopku ve vrstvách se zhutněním jam, šachet, rýh nebo kolem objektů v těchto vykopávkách</t>
  </si>
  <si>
    <t xml:space="preserve">Poznámka k souboru cen:_x000d_
1. Ceny 174 10- . . jsou určeny pro zhutněné zásypy s mírou zhutnění:_x000d_
a) z hornin soudržných do 100 % PS,_x000d_
b) z hornin nesoudržných do I(d) 0,9,_x000d_
c) z hornin kamenitých pro jakoukoliv míru zhutnění._x000d_
2. Je-li projektem předepsáno vyšší zhutnění, podle bodu a) a b) poznámky č 1., ocení se zásyp individuálně._x000d_
3. Ceny nelze použít pro zásyp rýh pro drenážní trativody pro lesnicko-technické meliorace a zemědělské. Zásyp těchto rýh se oceňuje cenami souboru cen 174 20-3 . části A 03 Zemní práce pro objekty oborů 831 až 833. Nezhutněný zásyp odvodňovacích kanálů z betonových a železobetonových trub v polních a lučních tratích se oceňuje cenou -1101 Zásyp sypaninou rýh bez ohledu na šířku kanálu; cena obsahuje i náklady na ruční nezhutněný zásyp výšky do 200 mm nad vrchol potrubí._x000d_
4. V cenách 10-1101, 10-1103, 20-1101 a 20-1103 je započteno přemístění sypaniny ze vzdálenosti 10 m od kraje výkopu nebo zasypávaného prostoru, měřeno k těžišti skládky._x000d_
5. V ceně 10-1102 je započteno přemístění sypaniny ze vzdálenosti 15 m od hrany zasypávaného prostoru, měřeno k těžišti skládky._x000d_
6. Objem zásypu je rozdíl objemu výkopu a objemu do něho vestavěných konstrukcí nebo uložených vedení i s jejich obklady a podklady (tento objem se nazývá objemem horniny vytlačené konstrukcí). Objem potrubí do DN 180, příp. i s obalem, se od objemu zásypu neodečítá. Pro stanovení objemu zásypu se od objemu výkopu odečítá i objem obsypu potrubí oceňovaný cenami souboru cen 175 10-11 Obsyp potrubí, přichází-li v úvahu ._x000d_
7. Odklizení zbylého výkopku po provedení zásypu zářezů se šikmými stěnami pro podzemní vedení nebo zásypu jam a rýh pro podzemní vedení se oceňuje, je-li objem zbylého výkopku:_x000d_
a) do 1 m3 na 1 m vedení a jedná se o výkopek neulehlý - cenami souboru cen 167 10-110 Nakládání výkopku nebo sypaniny a 162 . 0-1 . Vodorovné přemístění výkopku. V případě, že se jedná o výkopek ulehlý - rozpojení a naložení výkopku cenami souboru cen 122 . 0-1 . souboru cen 162 . 0-1 . Vodorovné přemístění výkopku;_x000d_
b) přes 1 m3 na 1 m vedení, jestliže projekt předepíše, že se zbylý výkopek bude odklízet zároveň s prováděním vykopávky, pouze přemístění výkopku cenami souboru cen 162 . 0-1 . Vodorovné přemístění výkopku. Při zmíněném objemu zbylého výkopku se neoceňuje ani naložení ani rozpojení výkopku. Jestliže se zbylý výkopek neodklízí, nýbrž rozprostírá podél výkopu a nad výkopem, platí poznámka č. 8._x000d_
8. Rozprostření zbylého výkopku podél výkopu a nad výkopem po provedení zásypů zářezů se šikmými stěnami pro podzemní vedení nebo zásypu jam a rýh pro podzemní vedení se oceňuje:_x000d_
a) cenou 171 20-1101 Uložení sypaniny do nezhutněných násypů, není-li projektem předepsáno zhutnění rozprostřeného zbylého výkopku,_x000d_
b) cenou 171 10-1111 Uložení sypaniny do násypů z hornin sypkých, je-li předepsáno zhutnění rozprostřeného zbylého výkopku, a to v objemu vypočteném podle poznámky č.6, příp. zmenšeném o objem výkopku, který byl již odklizen._x000d_
9. Míru zhutnění předepisuje projekt._x000d_
</t>
  </si>
  <si>
    <t>Poznámka k položce:_x000d_
- hutněno na 95% PS_x000d_
- materiál z výkopu</t>
  </si>
  <si>
    <t>13,65 "F.4 SO 03 - Násyp</t>
  </si>
  <si>
    <t>181301103</t>
  </si>
  <si>
    <t>Rozprostření ornice tl vrstvy do 200 mm pl do 500 m2 v rovině nebo ve svahu do 1:5</t>
  </si>
  <si>
    <t>544714322</t>
  </si>
  <si>
    <t>Rozprostření a urovnání ornice v rovině nebo ve svahu sklonu do 1:5 při souvislé ploše do 500 m2, tl. vrstvy přes 150 do 200 mm</t>
  </si>
  <si>
    <t xml:space="preserve">Poznámka k souboru cen:_x000d_
1. V ceně jsou započteny i náklady na případné nutné přemístění hromad nebo dočasných skládek na místo spotřeby ze vzdálenosti do 30 m._x000d_
2. V ceně nejsou započteny náklady na získání ornice; toto získání se oceňuje cenami souboru cen 121 10-11 Sejmutí ornice._x000d_
3. Případné nakládání ornice, v souvislosti s pozn. č. 2 se oceňuje cenami souboru cen 167 10-11 Nakládání, skládání a překládání neulehlého výkopku nebo sypaniny._x000d_
4. Jsou-li hromady nebo dočasné skládky ornice umístěny podle projektu ve vzdálenosti přes 30 m od místa spotřeby, oceňuje se její přemístění cenami souboru cen 162 . 0-1 . Vodorovné přemístění výkopku, přičemž se vzdálenost 30 m, uvedená v popisu cen, neodečítá._x000d_
</t>
  </si>
  <si>
    <t>Poznámka k položce:_x000d_
- tl. 200 mm, po rozebrání příjezdové lavice_x000d_
- využití původní ornice</t>
  </si>
  <si>
    <t xml:space="preserve">291,20 "F.4 SO 03 - Ohumusování tl. 0,1 m a osetí </t>
  </si>
  <si>
    <t>181411121</t>
  </si>
  <si>
    <t>Založení lučního trávníku výsevem plochy do 1000 m2 v rovině a ve svahu do 1:5</t>
  </si>
  <si>
    <t>198937239</t>
  </si>
  <si>
    <t>Založení trávníku na půdě předem připravené plochy do 1000 m2 výsevem včetně utažení lučního v rovině nebo na svahu do 1:5</t>
  </si>
  <si>
    <t xml:space="preserve">Poznámka k souboru cen:_x000d_
1. V cenách jsou započteny i náklady na pokosení, naložení a odvoz odpadu do 20 km se složením._x000d_
2. V cenách -1161 až -1164 nejsou započteny i náklady na zatravňovací textilii._x000d_
3. V cenách nejsou započteny náklady na:_x000d_
a) přípravu půdy,_x000d_
b) travní semeno, tyto náklady se oceňují ve specifikaci,_x000d_
c) vypletí a zalévání; tyto práce se oceňují cenami části C02 souborů cen 185 80-42 Vypletí a 185 80-43 Zalití rostlin vodou,_x000d_
d) srovnání terénu, tyto práce se oceňují souborem cen 181 1.-..Plošná úprava terénu._x000d_
4. V cenách o sklonu svahu přes 1:1 jsou uvažovány podmínky pro svahy běžně schůdné; bez použití lezeckých technik. V případě použití lezeckých technik se tyto náklady oceňují individuálně._x000d_
</t>
  </si>
  <si>
    <t>00572100</t>
  </si>
  <si>
    <t>osivo jetelotráva intenzivní víceletá</t>
  </si>
  <si>
    <t>kg</t>
  </si>
  <si>
    <t>1273668060</t>
  </si>
  <si>
    <t>291,2*0,025 'Přepočtené koeficientem množství</t>
  </si>
  <si>
    <t>R16230152</t>
  </si>
  <si>
    <t>Vodorovné přemístění odstraněných křovin, pařezů a větví do místa uložení, vč. likvidace dle platné legislativy</t>
  </si>
  <si>
    <t>-1193205528</t>
  </si>
  <si>
    <t>R162701.2</t>
  </si>
  <si>
    <t>Vodorovné přemístění kamene vč. uložení na skládku (poplatku) dle platné legislativy</t>
  </si>
  <si>
    <t>946986398</t>
  </si>
  <si>
    <t>Poznámka k položce:_x000d_
- odstraněná ŠD z příjezdové komunikace</t>
  </si>
  <si>
    <t>2,5*91*0,1 "D.5 Vzorové řezy - SO 03 Úprava příjezdové komunikace - ŠD 0-32 tl. 100 mm; šířka * délka * tl.</t>
  </si>
  <si>
    <t>2,5*91*0,2 "D.5 Vzorové řezy - SO 03 Úprava příjezdové komunikace - ŠD 32-63 tl. 200 mm; šířka * délka * tl.</t>
  </si>
  <si>
    <t>Komunikace pozemní</t>
  </si>
  <si>
    <t>564831111</t>
  </si>
  <si>
    <t>Podklad ze štěrkodrtě ŠD tl 100 mm</t>
  </si>
  <si>
    <t>372708247</t>
  </si>
  <si>
    <t>Podklad ze štěrkodrti ŠD s rozprostřením a zhutněním, po zhutnění tl. 100 mm</t>
  </si>
  <si>
    <t>Poznámka k položce:_x000d_
- frakce 0-32</t>
  </si>
  <si>
    <t>564861111</t>
  </si>
  <si>
    <t>Podklad ze štěrkodrtě ŠD tl 200 mm</t>
  </si>
  <si>
    <t>489876945</t>
  </si>
  <si>
    <t>Podklad ze štěrkodrti ŠD s rozprostřením a zhutněním, po zhutnění tl. 200 mm</t>
  </si>
  <si>
    <t>Poznámka k položce:_x000d_
- frakce 32-63</t>
  </si>
  <si>
    <t>919721131</t>
  </si>
  <si>
    <t>Geomříž pro stabilizaci podkladu tuhá trojosá z PP</t>
  </si>
  <si>
    <t>-1263868982</t>
  </si>
  <si>
    <t>Geomříž pro stabilizaci podkladu tuhá trojosá z polypropylenu</t>
  </si>
  <si>
    <t xml:space="preserve">Poznámka k souboru cen:_x000d_
1. V cenách jsou započteny i náklady na položení a dodání geomříže včetně přesahů._x000d_
2. V cenách -1201 až -1223 jsou započteny i náklady na ošetření podkladu živičnou emulzí a spojení přesahů živičným postřikem._x000d_
3. V cenách -1201 a -1221 jsou započteny i náklady na ochrannou vrstvu z podrceného štěrku a uchycení geomříže k podkladu hřeby._x000d_
4. Ceny -1201 až -1223 jsou určeny pro vyztužení asfaltového povrchu na nově budovaných komunikacích. Vyztužení asfaltového povrchu stávajících komunikací se oceňuje cenami 919 72-1281 až -1293 části C01 tohoto katalogu._x000d_
</t>
  </si>
  <si>
    <t>919726122</t>
  </si>
  <si>
    <t>Geotextilie pro ochranu, separaci a filtraci netkaná měrná hmotnost do 300 g/m2</t>
  </si>
  <si>
    <t>-531491817</t>
  </si>
  <si>
    <t>Geotextilie netkaná pro ochranu, separaci nebo filtraci měrná hmotnost přes 200 do 300 g/m2</t>
  </si>
  <si>
    <t xml:space="preserve">Poznámka k souboru cen:_x000d_
1. V cenách jsou započteny i náklady na položení a dodání geotextilie včetně přesahů._x000d_
</t>
  </si>
  <si>
    <t>-105451279</t>
  </si>
  <si>
    <t>0,137 "Hmotnost suti dle TOV pol. 113311111 (odstranění geomříží)</t>
  </si>
  <si>
    <t>0,218 "Hmotnost suti dle TOV pol. 113311121 (odstranění geotextilií)</t>
  </si>
  <si>
    <t>0,229 "Hmotnost suti dle TOV Ostatní konstrukce a práce, bourání, sloupec Suť celkem</t>
  </si>
  <si>
    <t>-1161497588</t>
  </si>
  <si>
    <t>VON - Vedlejší a ostatní náklady</t>
  </si>
  <si>
    <t>VRN - Vedlejší rozpočtové náklady</t>
  </si>
  <si>
    <t xml:space="preserve">    A 0 - Ostaní náklady spojené s realizací stavby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</si>
  <si>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</si>
  <si>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</si>
  <si>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</si>
  <si>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</si>
  <si>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</si>
  <si>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VRN</t>
  </si>
  <si>
    <t>Vedlejší rozpočtové náklady</t>
  </si>
  <si>
    <t>A 0</t>
  </si>
  <si>
    <t>Ostaní náklady spojené s realizací stavby</t>
  </si>
  <si>
    <t>OST 1</t>
  </si>
  <si>
    <t>ostatní náklady před realizací stavby</t>
  </si>
  <si>
    <t>-1143613639</t>
  </si>
  <si>
    <t xml:space="preserve">ostatní náklady před zahájením stavby </t>
  </si>
  <si>
    <t xml:space="preserve">Poznámka k položce:_x000d_
- náklady na doplnění Havarijního plánu, který bude předložen obci a vodoprávnímu úřadu_x000d_
- náklady na doplnění Povodňového plánu, který bude předložen obci a vodoprávnímu úřadu_x000d_
- zpracování podrobných výrobních výkresů_x000d_
- zpracování technologických postupů a plánů kontrol _x000d_
- pasportizace veškerých objektů dotčených stavební činností před zahajením stavby _x000d_
- vytýčení veškerých inženýrských sítí a dalších případných překážek v prostoru stavby_x000d_
_x000d_
_x000d_
_x000d_
</t>
  </si>
  <si>
    <t>OST 2</t>
  </si>
  <si>
    <t>ostatní náklady v průběhu realizace a po realizaci stavby</t>
  </si>
  <si>
    <t>-1426482170</t>
  </si>
  <si>
    <t xml:space="preserve">Poznámka k položce:_x000d_
- fotografická dokumentace veškerých konstrukcí, které budou v průběhu výstavby skryty nebo zakryty, vč. opatření této fotodokumentace datem a popisem jednotlivých záběrů, uložení na  CD. _x000d_
  a všechna další nutné náklady k řádnému a úplnému zhotovení předmětu díla zřejmé ze zadávací dokumentace   _x000d_
- číštění komunikací a vozidel vyjíždějících ze stavby během výstavby_x000d_
- pasportizace stavbou dotčených ploch před zahájemín prací a po stavbě _x000d_
</t>
  </si>
  <si>
    <t>OST 3</t>
  </si>
  <si>
    <t>ostatní náklady v průběhu realizace a po realizaci stavby - zpracování DSPS</t>
  </si>
  <si>
    <t>113015434</t>
  </si>
  <si>
    <t xml:space="preserve">Poznámka k položce:_x000d_
- dokumentace skutečného provedení stavby dle vyhlášky č. 499/2006 Sb., v platném znění_x000d_
- DSPS bude obsahovat kompletní výkresy skutečného provedení a kompletní seznam použitých materiálů. Všechny změny a rozdíly v provedení díla oproti schválené dokumentaci pro provedení stavby odsouhlasené objednatelem stavby a provedené během výstavby budou zhotovitelem ve výkresech v dokumentaci pro provedení stavby po jejich  realizaci jasně a srozumitelně vyznačeny. Všechny odevzdané výkresy skutečného provedení stavby budou opatřeny razítkem a podpisem oprávněné osoby za zhotovitele a zřetelným označením “Výkres skutečného provedení“. _x000d_
</t>
  </si>
  <si>
    <t>R29121101</t>
  </si>
  <si>
    <t>Zřízení a odstranění zpevněných ploch na ZS a přístupech k toku, včetně uvedení všech dotčených pozemků do původního stavu (ohumusování a osetí), včetně případných oprav komunikace při jejím poškození zhotovitelem</t>
  </si>
  <si>
    <t>204215848</t>
  </si>
  <si>
    <t>Zřízení a odstranění zpevněných ploch na ZS a přístupech k toku, včetně zpevnění přístupových komunikací a splnění podmínek práce v ochranných pásem inženýrských sítí, včetně uvedení všech dotčených pozemků do původního stavu (ohumusování a osetí), včetně případných oprav komunikace při jejím poškození zhotovitelem</t>
  </si>
  <si>
    <t xml:space="preserve">Poznámka k položce:_x000d_
- včetně uvedení dotčených komunikací do původního stavu_x000d_
- přístup po zatravněné bermě v délce 350 m_x000d_
</t>
  </si>
  <si>
    <t>VRN1</t>
  </si>
  <si>
    <t>Průzkumné, geodetické a projektové práce</t>
  </si>
  <si>
    <t>01210300</t>
  </si>
  <si>
    <t>Geodetické práce před výstavbou</t>
  </si>
  <si>
    <t>1024</t>
  </si>
  <si>
    <t>-269784036</t>
  </si>
  <si>
    <t>Průzkumné, geodetické a projektové práce geodetické práce před výstavbou</t>
  </si>
  <si>
    <t xml:space="preserve">Poznámka k položce:_x000d_
- vytýčení objektů stavby oprávněným geodetem a zajištění vyhotovení protokolu o vytýčení ve dvojím vyhotovení_x000d_
- osazení měřících bodů dle geotechnického dozoru a sledování deformací a pohybů těchto bodů_x000d_
</t>
  </si>
  <si>
    <t>Geodetické práce v průběhu výstavby a po výstavbě</t>
  </si>
  <si>
    <t>-1073157283</t>
  </si>
  <si>
    <t>Průzkumné, geodetické a projektové práce geodetické práce v průběhu výstavby a po výstavbě</t>
  </si>
  <si>
    <t>Poznámka k položce:_x000d_
- zaměření skutečného stavu po provedení stavby_x000d_
- zaměření skutečného provedení stavby oprávněným geodetem ve trojím vyhotovení vč. 1x na CD</t>
  </si>
  <si>
    <t>VRN3</t>
  </si>
  <si>
    <t>Zařízení staveniště</t>
  </si>
  <si>
    <t>032103001</t>
  </si>
  <si>
    <t>Prostředky a materiál pro šetření a likvidaci vzniklé ekologické havárie</t>
  </si>
  <si>
    <t>1784642214</t>
  </si>
  <si>
    <t xml:space="preserve">PP: 
- 1x havarijní souprava OIL 240 (obsah soupravy: nádoba 240l, Algasorb 30kgm, 50 x rohož, 
5x nohavice, 5x polštář, 200x utěrka NT, 1x lopatka a smeták, 5x PE pytel, 5x výstražná nálepka, 2x rukavice 
Havarijní souprava UNV 60: 
-1x sud 120 litrů, 20x rohož, 8x nohavice, 10kg OI-Ex "82", 5x utěrka, 2x polštář, 1x rukavice, 
1x brýle, 2x PE pytel, 2x výstr. nálepka, absorpční schopnost 150 litrů 
Norná stěna EKNS 220 H (4ks, rozměr 0,13 x 3 m) nebo enviromentální typ PEpytle 120 l - 10ks
ruční nářadí (sekyra, pila, krumpáč, lopata, palice)
zásoba řeziva (prkna, latě, trámy) - jednotky kusů 
lahve pro odběr vzorků (prachovnice se širokým hrdlem o objemu 1,25 l) - 5ks 
</t>
  </si>
  <si>
    <t>034103000</t>
  </si>
  <si>
    <t>Energie pro zařízení staveniště</t>
  </si>
  <si>
    <t>611182435</t>
  </si>
  <si>
    <t>Zařízení staveniště zabezpečení staveniště energie pro zařízení staveniště</t>
  </si>
  <si>
    <t>Poznámka k položce:_x000d_
- nezbytné vnitrostaveništní rozvody energie vč. zajištění jejich zdrojů</t>
  </si>
  <si>
    <t>034403000</t>
  </si>
  <si>
    <t>Dopravní značení na staveništi</t>
  </si>
  <si>
    <t>-645076062</t>
  </si>
  <si>
    <t>Zařízení staveniště zabezpečení staveniště dopravní značení na staveništi</t>
  </si>
  <si>
    <t>034503000</t>
  </si>
  <si>
    <t>Informační tabule na staveništi</t>
  </si>
  <si>
    <t>1953361856</t>
  </si>
  <si>
    <t>Zařízení staveniště zabezpečení staveniště informační tabule</t>
  </si>
  <si>
    <t xml:space="preserve">Poznámka k položce:_x000d_
- zajištění umístění na podkladní desku OSB; štítku o povolení stavby, stejnopisu oznámení prací oblastnímu inspektorátu práce, _x000d_
 informační tabule stavby _x000d_
</t>
  </si>
  <si>
    <t>034703000</t>
  </si>
  <si>
    <t>Osvětlení staveniště</t>
  </si>
  <si>
    <t>1924700985</t>
  </si>
  <si>
    <t>Zařízení staveniště zabezpečení staveniště osvětlení staveniště</t>
  </si>
  <si>
    <t>R 03000</t>
  </si>
  <si>
    <t>Zřízení, provoz a nasledná likvidace provozního zařízení staveniště vč. označení a oplocení</t>
  </si>
  <si>
    <t>-1935348717</t>
  </si>
  <si>
    <t>Poznámka k položce:_x000d_
včetně oplocení zařízení staveniště, WC, stavební buňky a informačních tabulí, tabulek zákazu vstupu a uvedení místa zřízení staveniště po jeho odstranění do původního stavu</t>
  </si>
  <si>
    <t>VRN4</t>
  </si>
  <si>
    <t>Inženýrská činnost</t>
  </si>
  <si>
    <t>045303000</t>
  </si>
  <si>
    <t>Koordinační činnost</t>
  </si>
  <si>
    <t>400965668</t>
  </si>
  <si>
    <t xml:space="preserve">Poznámka k položce:_x000d_
- inženýrské činnosti na staveništi a zpracování stavbou vyvolaných dokladů_x000d_
- zajištění opatření vyplývajících z potřeb plnění opatření dle plánu BOZP_x000d_
</t>
  </si>
  <si>
    <t>049002000</t>
  </si>
  <si>
    <t>Ostatní inženýrská činnost</t>
  </si>
  <si>
    <t>1631535606</t>
  </si>
  <si>
    <t>Poznámka k položce:_x000d_
- veškeré náklady související s plněním všech podmínek pro stavbu zajištěných stavebních povolení, zajištění veškerých rozhodnutí a souhlasů nutných pro realizaci stavby (jako např. stavební povolení pro zařízení staveniště, DIO) _x000d_
- zpracování DIO - DIO obsahuje veškeré nutné náklady na projednání, realizaci, udržování a konečnou likvidaci opatření popsaných v DIO včetně úhrady nákladů vyžadovaných dopravcem dle zpracovaného DIO</t>
  </si>
  <si>
    <t>R0419030</t>
  </si>
  <si>
    <t>Dozor jiné osoby</t>
  </si>
  <si>
    <t>296601017</t>
  </si>
  <si>
    <t>Inženýrská činnost dozory dozor jiné osoby</t>
  </si>
  <si>
    <t xml:space="preserve">Poznámka k položce:_x000d_
- stavebně technický dozor během stavby _x000d_
- vč. zhotovení měřících bodů _x000d_
- veškeré náklady související s plněním všech podmínek pro stavbu_x000d_
</t>
  </si>
  <si>
    <t>R04319400</t>
  </si>
  <si>
    <t>Ostatní zkoušky</t>
  </si>
  <si>
    <t>-1662264826</t>
  </si>
  <si>
    <t>Inženýrská činnost zkoušky a ostatní měření zkoušky ostatní zkoušky</t>
  </si>
  <si>
    <t>Poznámka k položce:_x000d_
- zkoušky odtržení, tj. připravený podklad musí mít pevnost v tahu kolmo na plochu (odtrhovou pevnost) větší než 1,5 N/mm2_x000d_
- zkoušky po provedení nátěrů - nedestruktivní měřící zkouška (např. přístrojem Elcometer)</t>
  </si>
  <si>
    <t>VRN6</t>
  </si>
  <si>
    <t>Územní vlivy</t>
  </si>
  <si>
    <t>063503000</t>
  </si>
  <si>
    <t>Práce ve stísněném prostoru</t>
  </si>
  <si>
    <t>CS ÚRS 2019 01</t>
  </si>
  <si>
    <t>-1953089077</t>
  </si>
  <si>
    <t>VRN7</t>
  </si>
  <si>
    <t>Provozní vlivy</t>
  </si>
  <si>
    <t>R0756040</t>
  </si>
  <si>
    <t>Ochranná pásma IS</t>
  </si>
  <si>
    <t>-677075145</t>
  </si>
  <si>
    <t>Ochranná pásma sdělovacích vedení</t>
  </si>
  <si>
    <t xml:space="preserve">Poznámka k položce:_x000d_
- náklady spojené se zvýšenou pracností v ochranných pásmech IS_x000d_
- projednání prací s dotčenými provozovateli IS včetně jejich předání provozovateli _x000d_
- veškeré náklady související s plněním všech podmínek pro stavbu_x000d_
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</si>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</sst>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6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  <protection locked="0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4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1" xfId="0" applyFont="1" applyBorder="1" applyAlignment="1">
      <alignment horizontal="center" vertical="center"/>
    </xf>
    <xf numFmtId="0" fontId="39" fillId="0" borderId="1" xfId="0" applyFont="1" applyBorder="1" applyAlignment="1">
      <alignment horizontal="left"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2.67" style="1" customWidth="1"/>
    <col min="5" max="5" width="2.67" style="1" customWidth="1"/>
    <col min="6" max="6" width="2.67" style="1" customWidth="1"/>
    <col min="7" max="7" width="2.67" style="1" customWidth="1"/>
    <col min="8" max="8" width="2.67" style="1" customWidth="1"/>
    <col min="9" max="9" width="2.67" style="1" customWidth="1"/>
    <col min="10" max="10" width="2.67" style="1" customWidth="1"/>
    <col min="11" max="11" width="2.67" style="1" customWidth="1"/>
    <col min="12" max="12" width="2.67" style="1" customWidth="1"/>
    <col min="13" max="13" width="2.67" style="1" customWidth="1"/>
    <col min="14" max="14" width="2.67" style="1" customWidth="1"/>
    <col min="15" max="15" width="2.67" style="1" customWidth="1"/>
    <col min="16" max="16" width="2.67" style="1" customWidth="1"/>
    <col min="17" max="17" width="2.67" style="1" customWidth="1"/>
    <col min="18" max="18" width="2.67" style="1" customWidth="1"/>
    <col min="19" max="19" width="2.67" style="1" customWidth="1"/>
    <col min="20" max="20" width="2.67" style="1" customWidth="1"/>
    <col min="21" max="21" width="2.67" style="1" customWidth="1"/>
    <col min="22" max="22" width="2.67" style="1" customWidth="1"/>
    <col min="23" max="23" width="2.67" style="1" customWidth="1"/>
    <col min="24" max="24" width="2.67" style="1" customWidth="1"/>
    <col min="25" max="25" width="2.67" style="1" customWidth="1"/>
    <col min="26" max="26" width="2.67" style="1" customWidth="1"/>
    <col min="27" max="27" width="2.67" style="1" customWidth="1"/>
    <col min="28" max="28" width="2.67" style="1" customWidth="1"/>
    <col min="29" max="29" width="2.67" style="1" customWidth="1"/>
    <col min="30" max="30" width="2.67" style="1" customWidth="1"/>
    <col min="31" max="31" width="2.67" style="1" customWidth="1"/>
    <col min="32" max="32" width="2.67" style="1" customWidth="1"/>
    <col min="33" max="33" width="2.67" style="1" customWidth="1"/>
    <col min="34" max="34" width="3.33" style="1" customWidth="1"/>
    <col min="35" max="35" width="31.67" style="1" customWidth="1"/>
    <col min="36" max="36" width="2.5" style="1" customWidth="1"/>
    <col min="37" max="37" width="2.5" style="1" customWidth="1"/>
    <col min="38" max="38" width="8.33" style="1" customWidth="1"/>
    <col min="39" max="39" width="3.33" style="1" customWidth="1"/>
    <col min="40" max="40" width="13.33" style="1" customWidth="1"/>
    <col min="41" max="41" width="7.5" style="1" customWidth="1"/>
    <col min="42" max="42" width="4.17" style="1" customWidth="1"/>
    <col min="43" max="43" width="15.67" style="1" customWidth="1"/>
    <col min="44" max="44" width="13.67" style="1" customWidth="1"/>
    <col min="45" max="45" width="25.83" style="1" hidden="1" customWidth="1"/>
    <col min="46" max="46" width="25.83" style="1" hidden="1" customWidth="1"/>
    <col min="47" max="47" width="25.83" style="1" hidden="1" customWidth="1"/>
    <col min="48" max="48" width="21.67" style="1" hidden="1" customWidth="1"/>
    <col min="49" max="49" width="21.67" style="1" hidden="1" customWidth="1"/>
    <col min="50" max="50" width="25" style="1" hidden="1" customWidth="1"/>
    <col min="51" max="51" width="25" style="1" hidden="1" customWidth="1"/>
    <col min="52" max="52" width="21.67" style="1" hidden="1" customWidth="1"/>
    <col min="53" max="53" width="19.17" style="1" hidden="1" customWidth="1"/>
    <col min="54" max="54" width="25" style="1" hidden="1" customWidth="1"/>
    <col min="55" max="55" width="21.67" style="1" hidden="1" customWidth="1"/>
    <col min="56" max="56" width="19.17" style="1" hidden="1" customWidth="1"/>
    <col min="57" max="57" width="66.5" style="1" customWidth="1"/>
    <col min="71" max="71" width="9.33" style="1" hidden="1"/>
    <col min="72" max="72" width="9.33" style="1" hidden="1"/>
    <col min="73" max="73" width="9.33" style="1" hidden="1"/>
    <col min="74" max="74" width="9.33" style="1" hidden="1"/>
    <col min="75" max="75" width="9.33" style="1" hidden="1"/>
    <col min="76" max="76" width="9.33" style="1" hidden="1"/>
    <col min="77" max="77" width="9.33" style="1" hidden="1"/>
    <col min="78" max="78" width="9.33" style="1" hidden="1"/>
    <col min="79" max="79" width="9.33" style="1" hidden="1"/>
    <col min="80" max="80" width="9.33" style="1" hidden="1"/>
    <col min="81" max="81" width="9.33" style="1" hidden="1"/>
    <col min="82" max="82" width="9.33" style="1" hidden="1"/>
    <col min="83" max="83" width="9.33" style="1" hidden="1"/>
    <col min="84" max="84" width="9.33" style="1" hidden="1"/>
    <col min="85" max="85" width="9.33" style="1" hidden="1"/>
    <col min="86" max="86" width="9.33" style="1" hidden="1"/>
    <col min="87" max="87" width="9.33" style="1" hidden="1"/>
    <col min="88" max="88" width="9.33" style="1" hidden="1"/>
    <col min="89" max="89" width="9.33" style="1" hidden="1"/>
    <col min="90" max="90" width="9.33" style="1" hidden="1"/>
    <col min="91" max="91" width="9.33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21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24</v>
      </c>
      <c r="AL8" s="23"/>
      <c r="AM8" s="23"/>
      <c r="AN8" s="34" t="s">
        <v>25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26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27</v>
      </c>
      <c r="AL10" s="23"/>
      <c r="AM10" s="23"/>
      <c r="AN10" s="28" t="s">
        <v>28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29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30</v>
      </c>
      <c r="AL11" s="23"/>
      <c r="AM11" s="23"/>
      <c r="AN11" s="28" t="s">
        <v>31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32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27</v>
      </c>
      <c r="AL13" s="23"/>
      <c r="AM13" s="23"/>
      <c r="AN13" s="35" t="s">
        <v>33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33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30</v>
      </c>
      <c r="AL14" s="23"/>
      <c r="AM14" s="23"/>
      <c r="AN14" s="35" t="s">
        <v>33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34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27</v>
      </c>
      <c r="AL16" s="23"/>
      <c r="AM16" s="23"/>
      <c r="AN16" s="28" t="s">
        <v>35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36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30</v>
      </c>
      <c r="AL17" s="23"/>
      <c r="AM17" s="23"/>
      <c r="AN17" s="28" t="s">
        <v>37</v>
      </c>
      <c r="AO17" s="23"/>
      <c r="AP17" s="23"/>
      <c r="AQ17" s="23"/>
      <c r="AR17" s="21"/>
      <c r="BE17" s="32"/>
      <c r="BS17" s="18" t="s">
        <v>38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39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27</v>
      </c>
      <c r="AL19" s="23"/>
      <c r="AM19" s="23"/>
      <c r="AN19" s="28" t="s">
        <v>35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36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30</v>
      </c>
      <c r="AL20" s="23"/>
      <c r="AM20" s="23"/>
      <c r="AN20" s="28" t="s">
        <v>37</v>
      </c>
      <c r="AO20" s="23"/>
      <c r="AP20" s="23"/>
      <c r="AQ20" s="23"/>
      <c r="AR20" s="21"/>
      <c r="BE20" s="32"/>
      <c r="BS20" s="18" t="s">
        <v>38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40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51" customHeight="1">
      <c r="B23" s="22"/>
      <c r="C23" s="23"/>
      <c r="D23" s="23"/>
      <c r="E23" s="37" t="s">
        <v>41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42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43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44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45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46</v>
      </c>
      <c r="E29" s="48"/>
      <c r="F29" s="33" t="s">
        <v>47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48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49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50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51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52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53</v>
      </c>
      <c r="U35" s="55"/>
      <c r="V35" s="55"/>
      <c r="W35" s="55"/>
      <c r="X35" s="57" t="s">
        <v>54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55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H19-032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Vltava ř.km 17,55 - 17,60 Miřejovice oprava opěrné zdi LB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22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Miřejovice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24</v>
      </c>
      <c r="AJ47" s="41"/>
      <c r="AK47" s="41"/>
      <c r="AL47" s="41"/>
      <c r="AM47" s="73" t="str">
        <f>IF(AN8= "","",AN8)</f>
        <v>22. 11. 2019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26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Povodí Vltavy s.p.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34</v>
      </c>
      <c r="AJ49" s="41"/>
      <c r="AK49" s="41"/>
      <c r="AL49" s="41"/>
      <c r="AM49" s="74" t="str">
        <f>IF(E17="","",E17)</f>
        <v>HG partner s.r.o.</v>
      </c>
      <c r="AN49" s="65"/>
      <c r="AO49" s="65"/>
      <c r="AP49" s="65"/>
      <c r="AQ49" s="41"/>
      <c r="AR49" s="45"/>
      <c r="AS49" s="75" t="s">
        <v>56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32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39</v>
      </c>
      <c r="AJ50" s="41"/>
      <c r="AK50" s="41"/>
      <c r="AL50" s="41"/>
      <c r="AM50" s="74" t="str">
        <f>IF(E20="","",E20)</f>
        <v>HG partner s.r.o.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57</v>
      </c>
      <c r="D52" s="88"/>
      <c r="E52" s="88"/>
      <c r="F52" s="88"/>
      <c r="G52" s="88"/>
      <c r="H52" s="89"/>
      <c r="I52" s="90" t="s">
        <v>58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59</v>
      </c>
      <c r="AH52" s="88"/>
      <c r="AI52" s="88"/>
      <c r="AJ52" s="88"/>
      <c r="AK52" s="88"/>
      <c r="AL52" s="88"/>
      <c r="AM52" s="88"/>
      <c r="AN52" s="90" t="s">
        <v>60</v>
      </c>
      <c r="AO52" s="88"/>
      <c r="AP52" s="88"/>
      <c r="AQ52" s="92" t="s">
        <v>61</v>
      </c>
      <c r="AR52" s="45"/>
      <c r="AS52" s="93" t="s">
        <v>62</v>
      </c>
      <c r="AT52" s="94" t="s">
        <v>63</v>
      </c>
      <c r="AU52" s="94" t="s">
        <v>64</v>
      </c>
      <c r="AV52" s="94" t="s">
        <v>65</v>
      </c>
      <c r="AW52" s="94" t="s">
        <v>66</v>
      </c>
      <c r="AX52" s="94" t="s">
        <v>67</v>
      </c>
      <c r="AY52" s="94" t="s">
        <v>68</v>
      </c>
      <c r="AZ52" s="94" t="s">
        <v>69</v>
      </c>
      <c r="BA52" s="94" t="s">
        <v>70</v>
      </c>
      <c r="BB52" s="94" t="s">
        <v>71</v>
      </c>
      <c r="BC52" s="94" t="s">
        <v>72</v>
      </c>
      <c r="BD52" s="95" t="s">
        <v>73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74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ROUND(SUM(AG55:AG58),2)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21</v>
      </c>
      <c r="AR54" s="105"/>
      <c r="AS54" s="106">
        <f>ROUND(SUM(AS55:AS58),2)</f>
        <v>0</v>
      </c>
      <c r="AT54" s="107">
        <f>ROUND(SUM(AV54:AW54),2)</f>
        <v>0</v>
      </c>
      <c r="AU54" s="108">
        <f>ROUND(SUM(AU55:AU58),5)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ROUND(SUM(AZ55:AZ58),2)</f>
        <v>0</v>
      </c>
      <c r="BA54" s="107">
        <f>ROUND(SUM(BA55:BA58),2)</f>
        <v>0</v>
      </c>
      <c r="BB54" s="107">
        <f>ROUND(SUM(BB55:BB58),2)</f>
        <v>0</v>
      </c>
      <c r="BC54" s="107">
        <f>ROUND(SUM(BC55:BC58),2)</f>
        <v>0</v>
      </c>
      <c r="BD54" s="109">
        <f>ROUND(SUM(BD55:BD58),2)</f>
        <v>0</v>
      </c>
      <c r="BE54" s="6"/>
      <c r="BS54" s="110" t="s">
        <v>75</v>
      </c>
      <c r="BT54" s="110" t="s">
        <v>76</v>
      </c>
      <c r="BU54" s="111" t="s">
        <v>77</v>
      </c>
      <c r="BV54" s="110" t="s">
        <v>78</v>
      </c>
      <c r="BW54" s="110" t="s">
        <v>5</v>
      </c>
      <c r="BX54" s="110" t="s">
        <v>79</v>
      </c>
      <c r="CL54" s="110" t="s">
        <v>19</v>
      </c>
    </row>
    <row r="55" s="7" customFormat="1" ht="16.5" customHeight="1">
      <c r="A55" s="112" t="s">
        <v>80</v>
      </c>
      <c r="B55" s="113"/>
      <c r="C55" s="114"/>
      <c r="D55" s="115" t="s">
        <v>81</v>
      </c>
      <c r="E55" s="115"/>
      <c r="F55" s="115"/>
      <c r="G55" s="115"/>
      <c r="H55" s="115"/>
      <c r="I55" s="116"/>
      <c r="J55" s="115" t="s">
        <v>82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'SO 01 - zeď'!J30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83</v>
      </c>
      <c r="AR55" s="119"/>
      <c r="AS55" s="120">
        <v>0</v>
      </c>
      <c r="AT55" s="121">
        <f>ROUND(SUM(AV55:AW55),2)</f>
        <v>0</v>
      </c>
      <c r="AU55" s="122">
        <f>'SO 01 - zeď'!P85</f>
        <v>0</v>
      </c>
      <c r="AV55" s="121">
        <f>'SO 01 - zeď'!J33</f>
        <v>0</v>
      </c>
      <c r="AW55" s="121">
        <f>'SO 01 - zeď'!J34</f>
        <v>0</v>
      </c>
      <c r="AX55" s="121">
        <f>'SO 01 - zeď'!J35</f>
        <v>0</v>
      </c>
      <c r="AY55" s="121">
        <f>'SO 01 - zeď'!J36</f>
        <v>0</v>
      </c>
      <c r="AZ55" s="121">
        <f>'SO 01 - zeď'!F33</f>
        <v>0</v>
      </c>
      <c r="BA55" s="121">
        <f>'SO 01 - zeď'!F34</f>
        <v>0</v>
      </c>
      <c r="BB55" s="121">
        <f>'SO 01 - zeď'!F35</f>
        <v>0</v>
      </c>
      <c r="BC55" s="121">
        <f>'SO 01 - zeď'!F36</f>
        <v>0</v>
      </c>
      <c r="BD55" s="123">
        <f>'SO 01 - zeď'!F37</f>
        <v>0</v>
      </c>
      <c r="BE55" s="7"/>
      <c r="BT55" s="124" t="s">
        <v>84</v>
      </c>
      <c r="BV55" s="124" t="s">
        <v>78</v>
      </c>
      <c r="BW55" s="124" t="s">
        <v>85</v>
      </c>
      <c r="BX55" s="124" t="s">
        <v>5</v>
      </c>
      <c r="CL55" s="124" t="s">
        <v>19</v>
      </c>
      <c r="CM55" s="124" t="s">
        <v>86</v>
      </c>
    </row>
    <row r="56" s="7" customFormat="1" ht="16.5" customHeight="1">
      <c r="A56" s="112" t="s">
        <v>80</v>
      </c>
      <c r="B56" s="113"/>
      <c r="C56" s="114"/>
      <c r="D56" s="115" t="s">
        <v>87</v>
      </c>
      <c r="E56" s="115"/>
      <c r="F56" s="115"/>
      <c r="G56" s="115"/>
      <c r="H56" s="115"/>
      <c r="I56" s="116"/>
      <c r="J56" s="115" t="s">
        <v>88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'SO 02 - injektáž'!J30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83</v>
      </c>
      <c r="AR56" s="119"/>
      <c r="AS56" s="120">
        <v>0</v>
      </c>
      <c r="AT56" s="121">
        <f>ROUND(SUM(AV56:AW56),2)</f>
        <v>0</v>
      </c>
      <c r="AU56" s="122">
        <f>'SO 02 - injektáž'!P84</f>
        <v>0</v>
      </c>
      <c r="AV56" s="121">
        <f>'SO 02 - injektáž'!J33</f>
        <v>0</v>
      </c>
      <c r="AW56" s="121">
        <f>'SO 02 - injektáž'!J34</f>
        <v>0</v>
      </c>
      <c r="AX56" s="121">
        <f>'SO 02 - injektáž'!J35</f>
        <v>0</v>
      </c>
      <c r="AY56" s="121">
        <f>'SO 02 - injektáž'!J36</f>
        <v>0</v>
      </c>
      <c r="AZ56" s="121">
        <f>'SO 02 - injektáž'!F33</f>
        <v>0</v>
      </c>
      <c r="BA56" s="121">
        <f>'SO 02 - injektáž'!F34</f>
        <v>0</v>
      </c>
      <c r="BB56" s="121">
        <f>'SO 02 - injektáž'!F35</f>
        <v>0</v>
      </c>
      <c r="BC56" s="121">
        <f>'SO 02 - injektáž'!F36</f>
        <v>0</v>
      </c>
      <c r="BD56" s="123">
        <f>'SO 02 - injektáž'!F37</f>
        <v>0</v>
      </c>
      <c r="BE56" s="7"/>
      <c r="BT56" s="124" t="s">
        <v>84</v>
      </c>
      <c r="BV56" s="124" t="s">
        <v>78</v>
      </c>
      <c r="BW56" s="124" t="s">
        <v>89</v>
      </c>
      <c r="BX56" s="124" t="s">
        <v>5</v>
      </c>
      <c r="CL56" s="124" t="s">
        <v>19</v>
      </c>
      <c r="CM56" s="124" t="s">
        <v>86</v>
      </c>
    </row>
    <row r="57" s="7" customFormat="1" ht="16.5" customHeight="1">
      <c r="A57" s="112" t="s">
        <v>80</v>
      </c>
      <c r="B57" s="113"/>
      <c r="C57" s="114"/>
      <c r="D57" s="115" t="s">
        <v>90</v>
      </c>
      <c r="E57" s="115"/>
      <c r="F57" s="115"/>
      <c r="G57" s="115"/>
      <c r="H57" s="115"/>
      <c r="I57" s="116"/>
      <c r="J57" s="115" t="s">
        <v>91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'SO 03 - urovnání lavice'!J30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83</v>
      </c>
      <c r="AR57" s="119"/>
      <c r="AS57" s="120">
        <v>0</v>
      </c>
      <c r="AT57" s="121">
        <f>ROUND(SUM(AV57:AW57),2)</f>
        <v>0</v>
      </c>
      <c r="AU57" s="122">
        <f>'SO 03 - urovnání lavice'!P85</f>
        <v>0</v>
      </c>
      <c r="AV57" s="121">
        <f>'SO 03 - urovnání lavice'!J33</f>
        <v>0</v>
      </c>
      <c r="AW57" s="121">
        <f>'SO 03 - urovnání lavice'!J34</f>
        <v>0</v>
      </c>
      <c r="AX57" s="121">
        <f>'SO 03 - urovnání lavice'!J35</f>
        <v>0</v>
      </c>
      <c r="AY57" s="121">
        <f>'SO 03 - urovnání lavice'!J36</f>
        <v>0</v>
      </c>
      <c r="AZ57" s="121">
        <f>'SO 03 - urovnání lavice'!F33</f>
        <v>0</v>
      </c>
      <c r="BA57" s="121">
        <f>'SO 03 - urovnání lavice'!F34</f>
        <v>0</v>
      </c>
      <c r="BB57" s="121">
        <f>'SO 03 - urovnání lavice'!F35</f>
        <v>0</v>
      </c>
      <c r="BC57" s="121">
        <f>'SO 03 - urovnání lavice'!F36</f>
        <v>0</v>
      </c>
      <c r="BD57" s="123">
        <f>'SO 03 - urovnání lavice'!F37</f>
        <v>0</v>
      </c>
      <c r="BE57" s="7"/>
      <c r="BT57" s="124" t="s">
        <v>84</v>
      </c>
      <c r="BV57" s="124" t="s">
        <v>78</v>
      </c>
      <c r="BW57" s="124" t="s">
        <v>92</v>
      </c>
      <c r="BX57" s="124" t="s">
        <v>5</v>
      </c>
      <c r="CL57" s="124" t="s">
        <v>19</v>
      </c>
      <c r="CM57" s="124" t="s">
        <v>86</v>
      </c>
    </row>
    <row r="58" s="7" customFormat="1" ht="16.5" customHeight="1">
      <c r="A58" s="112" t="s">
        <v>80</v>
      </c>
      <c r="B58" s="113"/>
      <c r="C58" s="114"/>
      <c r="D58" s="115" t="s">
        <v>93</v>
      </c>
      <c r="E58" s="115"/>
      <c r="F58" s="115"/>
      <c r="G58" s="115"/>
      <c r="H58" s="115"/>
      <c r="I58" s="116"/>
      <c r="J58" s="115" t="s">
        <v>94</v>
      </c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7">
        <f>'VON - Vedlejší a ostatní ...'!J30</f>
        <v>0</v>
      </c>
      <c r="AH58" s="116"/>
      <c r="AI58" s="116"/>
      <c r="AJ58" s="116"/>
      <c r="AK58" s="116"/>
      <c r="AL58" s="116"/>
      <c r="AM58" s="116"/>
      <c r="AN58" s="117">
        <f>SUM(AG58,AT58)</f>
        <v>0</v>
      </c>
      <c r="AO58" s="116"/>
      <c r="AP58" s="116"/>
      <c r="AQ58" s="118" t="s">
        <v>93</v>
      </c>
      <c r="AR58" s="119"/>
      <c r="AS58" s="125">
        <v>0</v>
      </c>
      <c r="AT58" s="126">
        <f>ROUND(SUM(AV58:AW58),2)</f>
        <v>0</v>
      </c>
      <c r="AU58" s="127">
        <f>'VON - Vedlejší a ostatní ...'!P86</f>
        <v>0</v>
      </c>
      <c r="AV58" s="126">
        <f>'VON - Vedlejší a ostatní ...'!J33</f>
        <v>0</v>
      </c>
      <c r="AW58" s="126">
        <f>'VON - Vedlejší a ostatní ...'!J34</f>
        <v>0</v>
      </c>
      <c r="AX58" s="126">
        <f>'VON - Vedlejší a ostatní ...'!J35</f>
        <v>0</v>
      </c>
      <c r="AY58" s="126">
        <f>'VON - Vedlejší a ostatní ...'!J36</f>
        <v>0</v>
      </c>
      <c r="AZ58" s="126">
        <f>'VON - Vedlejší a ostatní ...'!F33</f>
        <v>0</v>
      </c>
      <c r="BA58" s="126">
        <f>'VON - Vedlejší a ostatní ...'!F34</f>
        <v>0</v>
      </c>
      <c r="BB58" s="126">
        <f>'VON - Vedlejší a ostatní ...'!F35</f>
        <v>0</v>
      </c>
      <c r="BC58" s="126">
        <f>'VON - Vedlejší a ostatní ...'!F36</f>
        <v>0</v>
      </c>
      <c r="BD58" s="128">
        <f>'VON - Vedlejší a ostatní ...'!F37</f>
        <v>0</v>
      </c>
      <c r="BE58" s="7"/>
      <c r="BT58" s="124" t="s">
        <v>84</v>
      </c>
      <c r="BV58" s="124" t="s">
        <v>78</v>
      </c>
      <c r="BW58" s="124" t="s">
        <v>95</v>
      </c>
      <c r="BX58" s="124" t="s">
        <v>5</v>
      </c>
      <c r="CL58" s="124" t="s">
        <v>19</v>
      </c>
      <c r="CM58" s="124" t="s">
        <v>86</v>
      </c>
    </row>
    <row r="59" s="2" customFormat="1" ht="30" customHeight="1">
      <c r="A59" s="39"/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F59" s="41"/>
      <c r="AG59" s="41"/>
      <c r="AH59" s="41"/>
      <c r="AI59" s="41"/>
      <c r="AJ59" s="41"/>
      <c r="AK59" s="41"/>
      <c r="AL59" s="41"/>
      <c r="AM59" s="41"/>
      <c r="AN59" s="41"/>
      <c r="AO59" s="41"/>
      <c r="AP59" s="41"/>
      <c r="AQ59" s="41"/>
      <c r="AR59" s="45"/>
      <c r="AS59" s="39"/>
      <c r="AT59" s="39"/>
      <c r="AU59" s="39"/>
      <c r="AV59" s="39"/>
      <c r="AW59" s="39"/>
      <c r="AX59" s="39"/>
      <c r="AY59" s="39"/>
      <c r="AZ59" s="39"/>
      <c r="BA59" s="39"/>
      <c r="BB59" s="39"/>
      <c r="BC59" s="39"/>
      <c r="BD59" s="39"/>
      <c r="BE59" s="39"/>
    </row>
    <row r="60" s="2" customFormat="1" ht="6.96" customHeight="1">
      <c r="A60" s="39"/>
      <c r="B60" s="60"/>
      <c r="C60" s="61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61"/>
      <c r="AM60" s="61"/>
      <c r="AN60" s="61"/>
      <c r="AO60" s="61"/>
      <c r="AP60" s="61"/>
      <c r="AQ60" s="61"/>
      <c r="AR60" s="45"/>
      <c r="AS60" s="39"/>
      <c r="AT60" s="39"/>
      <c r="AU60" s="39"/>
      <c r="AV60" s="39"/>
      <c r="AW60" s="39"/>
      <c r="AX60" s="39"/>
      <c r="AY60" s="39"/>
      <c r="AZ60" s="39"/>
      <c r="BA60" s="39"/>
      <c r="BB60" s="39"/>
      <c r="BC60" s="39"/>
      <c r="BD60" s="39"/>
      <c r="BE60" s="39"/>
    </row>
  </sheetData>
  <sheetProtection sheet="1" formatColumns="0" formatRows="0" objects="1" scenarios="1" spinCount="100000" saltValue="2Ww92CtBlWqILrI3deQ4G8NmbBmDDLKTwO3svXW0FqrEaVjpsKpicKafbLHooaH1+tTtm16fYQGTEo47tfZhNA==" hashValue="CsrTEPT+qyUh+4B4pG49vCOV12fTJqbXYFQHo9J7Af6YVZme2mNCKb/tyBDtt/wS785P4aVK6uTb6QGMprcOCA==" algorithmName="SHA-512" password="CC35"/>
  <mergeCells count="54"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N58:AP58"/>
    <mergeCell ref="AG58:AM58"/>
    <mergeCell ref="AG54:AM54"/>
    <mergeCell ref="AN54:AP54"/>
    <mergeCell ref="C52:G52"/>
    <mergeCell ref="I52:AF52"/>
    <mergeCell ref="D55:H55"/>
    <mergeCell ref="J55:AF55"/>
    <mergeCell ref="D56:H56"/>
    <mergeCell ref="J56:AF56"/>
    <mergeCell ref="D57:H57"/>
    <mergeCell ref="J57:AF57"/>
    <mergeCell ref="D58:H58"/>
    <mergeCell ref="J58:AF58"/>
  </mergeCells>
  <hyperlinks>
    <hyperlink ref="A55" location="'SO 01 - zeď'!C2" display="/"/>
    <hyperlink ref="A56" location="'SO 02 - injektáž'!C2" display="/"/>
    <hyperlink ref="A57" location="'SO 03 - urovnání lavice'!C2" display="/"/>
    <hyperlink ref="A58" location="'VON - Vedlejší a osta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29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29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2"/>
      <c r="J3" s="131"/>
      <c r="K3" s="131"/>
      <c r="L3" s="21"/>
      <c r="AT3" s="18" t="s">
        <v>86</v>
      </c>
    </row>
    <row r="4" s="1" customFormat="1" ht="24.96" customHeight="1">
      <c r="B4" s="21"/>
      <c r="D4" s="133" t="s">
        <v>96</v>
      </c>
      <c r="I4" s="129"/>
      <c r="L4" s="21"/>
      <c r="M4" s="134" t="s">
        <v>10</v>
      </c>
      <c r="AT4" s="18" t="s">
        <v>4</v>
      </c>
    </row>
    <row r="5" s="1" customFormat="1" ht="6.96" customHeight="1">
      <c r="B5" s="21"/>
      <c r="I5" s="129"/>
      <c r="L5" s="21"/>
    </row>
    <row r="6" s="1" customFormat="1" ht="12" customHeight="1">
      <c r="B6" s="21"/>
      <c r="D6" s="135" t="s">
        <v>16</v>
      </c>
      <c r="I6" s="129"/>
      <c r="L6" s="21"/>
    </row>
    <row r="7" s="1" customFormat="1" ht="16.5" customHeight="1">
      <c r="B7" s="21"/>
      <c r="E7" s="136" t="str">
        <f>'Rekapitulace stavby'!K6</f>
        <v>Vltava ř.km 17,55 - 17,60 Miřejovice oprava opěrné zdi LB</v>
      </c>
      <c r="F7" s="135"/>
      <c r="G7" s="135"/>
      <c r="H7" s="135"/>
      <c r="I7" s="129"/>
      <c r="L7" s="21"/>
    </row>
    <row r="8" s="2" customFormat="1" ht="12" customHeight="1">
      <c r="A8" s="39"/>
      <c r="B8" s="45"/>
      <c r="C8" s="39"/>
      <c r="D8" s="135" t="s">
        <v>97</v>
      </c>
      <c r="E8" s="39"/>
      <c r="F8" s="39"/>
      <c r="G8" s="39"/>
      <c r="H8" s="39"/>
      <c r="I8" s="137"/>
      <c r="J8" s="39"/>
      <c r="K8" s="39"/>
      <c r="L8" s="138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9" t="s">
        <v>98</v>
      </c>
      <c r="F9" s="39"/>
      <c r="G9" s="39"/>
      <c r="H9" s="39"/>
      <c r="I9" s="137"/>
      <c r="J9" s="39"/>
      <c r="K9" s="39"/>
      <c r="L9" s="138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37"/>
      <c r="J10" s="39"/>
      <c r="K10" s="39"/>
      <c r="L10" s="138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5" t="s">
        <v>18</v>
      </c>
      <c r="E11" s="39"/>
      <c r="F11" s="140" t="s">
        <v>19</v>
      </c>
      <c r="G11" s="39"/>
      <c r="H11" s="39"/>
      <c r="I11" s="141" t="s">
        <v>20</v>
      </c>
      <c r="J11" s="140" t="s">
        <v>21</v>
      </c>
      <c r="K11" s="39"/>
      <c r="L11" s="138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5" t="s">
        <v>22</v>
      </c>
      <c r="E12" s="39"/>
      <c r="F12" s="140" t="s">
        <v>23</v>
      </c>
      <c r="G12" s="39"/>
      <c r="H12" s="39"/>
      <c r="I12" s="141" t="s">
        <v>24</v>
      </c>
      <c r="J12" s="142" t="str">
        <f>'Rekapitulace stavby'!AN8</f>
        <v>22. 11. 2019</v>
      </c>
      <c r="K12" s="39"/>
      <c r="L12" s="138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37"/>
      <c r="J13" s="39"/>
      <c r="K13" s="39"/>
      <c r="L13" s="138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5" t="s">
        <v>26</v>
      </c>
      <c r="E14" s="39"/>
      <c r="F14" s="39"/>
      <c r="G14" s="39"/>
      <c r="H14" s="39"/>
      <c r="I14" s="141" t="s">
        <v>27</v>
      </c>
      <c r="J14" s="140" t="s">
        <v>28</v>
      </c>
      <c r="K14" s="39"/>
      <c r="L14" s="138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0" t="s">
        <v>29</v>
      </c>
      <c r="F15" s="39"/>
      <c r="G15" s="39"/>
      <c r="H15" s="39"/>
      <c r="I15" s="141" t="s">
        <v>30</v>
      </c>
      <c r="J15" s="140" t="s">
        <v>31</v>
      </c>
      <c r="K15" s="39"/>
      <c r="L15" s="138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37"/>
      <c r="J16" s="39"/>
      <c r="K16" s="39"/>
      <c r="L16" s="138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5" t="s">
        <v>32</v>
      </c>
      <c r="E17" s="39"/>
      <c r="F17" s="39"/>
      <c r="G17" s="39"/>
      <c r="H17" s="39"/>
      <c r="I17" s="141" t="s">
        <v>27</v>
      </c>
      <c r="J17" s="34" t="str">
        <f>'Rekapitulace stavby'!AN13</f>
        <v>Vyplň údaj</v>
      </c>
      <c r="K17" s="39"/>
      <c r="L17" s="138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0"/>
      <c r="G18" s="140"/>
      <c r="H18" s="140"/>
      <c r="I18" s="141" t="s">
        <v>30</v>
      </c>
      <c r="J18" s="34" t="str">
        <f>'Rekapitulace stavby'!AN14</f>
        <v>Vyplň údaj</v>
      </c>
      <c r="K18" s="39"/>
      <c r="L18" s="138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37"/>
      <c r="J19" s="39"/>
      <c r="K19" s="39"/>
      <c r="L19" s="138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5" t="s">
        <v>34</v>
      </c>
      <c r="E20" s="39"/>
      <c r="F20" s="39"/>
      <c r="G20" s="39"/>
      <c r="H20" s="39"/>
      <c r="I20" s="141" t="s">
        <v>27</v>
      </c>
      <c r="J20" s="140" t="s">
        <v>35</v>
      </c>
      <c r="K20" s="39"/>
      <c r="L20" s="138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0" t="s">
        <v>36</v>
      </c>
      <c r="F21" s="39"/>
      <c r="G21" s="39"/>
      <c r="H21" s="39"/>
      <c r="I21" s="141" t="s">
        <v>30</v>
      </c>
      <c r="J21" s="140" t="s">
        <v>37</v>
      </c>
      <c r="K21" s="39"/>
      <c r="L21" s="138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37"/>
      <c r="J22" s="39"/>
      <c r="K22" s="39"/>
      <c r="L22" s="138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5" t="s">
        <v>39</v>
      </c>
      <c r="E23" s="39"/>
      <c r="F23" s="39"/>
      <c r="G23" s="39"/>
      <c r="H23" s="39"/>
      <c r="I23" s="141" t="s">
        <v>27</v>
      </c>
      <c r="J23" s="140" t="s">
        <v>35</v>
      </c>
      <c r="K23" s="39"/>
      <c r="L23" s="138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0" t="s">
        <v>36</v>
      </c>
      <c r="F24" s="39"/>
      <c r="G24" s="39"/>
      <c r="H24" s="39"/>
      <c r="I24" s="141" t="s">
        <v>30</v>
      </c>
      <c r="J24" s="140" t="s">
        <v>37</v>
      </c>
      <c r="K24" s="39"/>
      <c r="L24" s="138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37"/>
      <c r="J25" s="39"/>
      <c r="K25" s="39"/>
      <c r="L25" s="138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5" t="s">
        <v>40</v>
      </c>
      <c r="E26" s="39"/>
      <c r="F26" s="39"/>
      <c r="G26" s="39"/>
      <c r="H26" s="39"/>
      <c r="I26" s="137"/>
      <c r="J26" s="39"/>
      <c r="K26" s="39"/>
      <c r="L26" s="138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3"/>
      <c r="B27" s="144"/>
      <c r="C27" s="143"/>
      <c r="D27" s="143"/>
      <c r="E27" s="145" t="s">
        <v>21</v>
      </c>
      <c r="F27" s="145"/>
      <c r="G27" s="145"/>
      <c r="H27" s="145"/>
      <c r="I27" s="146"/>
      <c r="J27" s="143"/>
      <c r="K27" s="143"/>
      <c r="L27" s="147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37"/>
      <c r="J28" s="39"/>
      <c r="K28" s="39"/>
      <c r="L28" s="138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8"/>
      <c r="E29" s="148"/>
      <c r="F29" s="148"/>
      <c r="G29" s="148"/>
      <c r="H29" s="148"/>
      <c r="I29" s="149"/>
      <c r="J29" s="148"/>
      <c r="K29" s="148"/>
      <c r="L29" s="138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0" t="s">
        <v>42</v>
      </c>
      <c r="E30" s="39"/>
      <c r="F30" s="39"/>
      <c r="G30" s="39"/>
      <c r="H30" s="39"/>
      <c r="I30" s="137"/>
      <c r="J30" s="151">
        <f>ROUND(J85, 2)</f>
        <v>0</v>
      </c>
      <c r="K30" s="39"/>
      <c r="L30" s="138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8"/>
      <c r="E31" s="148"/>
      <c r="F31" s="148"/>
      <c r="G31" s="148"/>
      <c r="H31" s="148"/>
      <c r="I31" s="149"/>
      <c r="J31" s="148"/>
      <c r="K31" s="148"/>
      <c r="L31" s="138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2" t="s">
        <v>44</v>
      </c>
      <c r="G32" s="39"/>
      <c r="H32" s="39"/>
      <c r="I32" s="153" t="s">
        <v>43</v>
      </c>
      <c r="J32" s="152" t="s">
        <v>45</v>
      </c>
      <c r="K32" s="39"/>
      <c r="L32" s="138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46</v>
      </c>
      <c r="E33" s="135" t="s">
        <v>47</v>
      </c>
      <c r="F33" s="155">
        <f>ROUND((SUM(BE85:BE229)),  2)</f>
        <v>0</v>
      </c>
      <c r="G33" s="39"/>
      <c r="H33" s="39"/>
      <c r="I33" s="156">
        <v>0.20999999999999999</v>
      </c>
      <c r="J33" s="155">
        <f>ROUND(((SUM(BE85:BE229))*I33),  2)</f>
        <v>0</v>
      </c>
      <c r="K33" s="39"/>
      <c r="L33" s="138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5" t="s">
        <v>48</v>
      </c>
      <c r="F34" s="155">
        <f>ROUND((SUM(BF85:BF229)),  2)</f>
        <v>0</v>
      </c>
      <c r="G34" s="39"/>
      <c r="H34" s="39"/>
      <c r="I34" s="156">
        <v>0.14999999999999999</v>
      </c>
      <c r="J34" s="155">
        <f>ROUND(((SUM(BF85:BF229))*I34),  2)</f>
        <v>0</v>
      </c>
      <c r="K34" s="39"/>
      <c r="L34" s="138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5" t="s">
        <v>49</v>
      </c>
      <c r="F35" s="155">
        <f>ROUND((SUM(BG85:BG229)),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138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5" t="s">
        <v>50</v>
      </c>
      <c r="F36" s="155">
        <f>ROUND((SUM(BH85:BH229)),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138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5" t="s">
        <v>51</v>
      </c>
      <c r="F37" s="155">
        <f>ROUND((SUM(BI85:BI229)),  2)</f>
        <v>0</v>
      </c>
      <c r="G37" s="39"/>
      <c r="H37" s="39"/>
      <c r="I37" s="156">
        <v>0</v>
      </c>
      <c r="J37" s="155">
        <f>0</f>
        <v>0</v>
      </c>
      <c r="K37" s="39"/>
      <c r="L37" s="138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37"/>
      <c r="J38" s="39"/>
      <c r="K38" s="39"/>
      <c r="L38" s="138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52</v>
      </c>
      <c r="E39" s="159"/>
      <c r="F39" s="159"/>
      <c r="G39" s="160" t="s">
        <v>53</v>
      </c>
      <c r="H39" s="161" t="s">
        <v>54</v>
      </c>
      <c r="I39" s="162"/>
      <c r="J39" s="163">
        <f>SUM(J30:J37)</f>
        <v>0</v>
      </c>
      <c r="K39" s="164"/>
      <c r="L39" s="138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5"/>
      <c r="C40" s="166"/>
      <c r="D40" s="166"/>
      <c r="E40" s="166"/>
      <c r="F40" s="166"/>
      <c r="G40" s="166"/>
      <c r="H40" s="166"/>
      <c r="I40" s="167"/>
      <c r="J40" s="166"/>
      <c r="K40" s="166"/>
      <c r="L40" s="138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8"/>
      <c r="C44" s="169"/>
      <c r="D44" s="169"/>
      <c r="E44" s="169"/>
      <c r="F44" s="169"/>
      <c r="G44" s="169"/>
      <c r="H44" s="169"/>
      <c r="I44" s="170"/>
      <c r="J44" s="169"/>
      <c r="K44" s="169"/>
      <c r="L44" s="138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99</v>
      </c>
      <c r="D45" s="41"/>
      <c r="E45" s="41"/>
      <c r="F45" s="41"/>
      <c r="G45" s="41"/>
      <c r="H45" s="41"/>
      <c r="I45" s="137"/>
      <c r="J45" s="41"/>
      <c r="K45" s="41"/>
      <c r="L45" s="138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137"/>
      <c r="J46" s="41"/>
      <c r="K46" s="41"/>
      <c r="L46" s="138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137"/>
      <c r="J47" s="41"/>
      <c r="K47" s="41"/>
      <c r="L47" s="138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71" t="str">
        <f>E7</f>
        <v>Vltava ř.km 17,55 - 17,60 Miřejovice oprava opěrné zdi LB</v>
      </c>
      <c r="F48" s="33"/>
      <c r="G48" s="33"/>
      <c r="H48" s="33"/>
      <c r="I48" s="137"/>
      <c r="J48" s="41"/>
      <c r="K48" s="41"/>
      <c r="L48" s="138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97</v>
      </c>
      <c r="D49" s="41"/>
      <c r="E49" s="41"/>
      <c r="F49" s="41"/>
      <c r="G49" s="41"/>
      <c r="H49" s="41"/>
      <c r="I49" s="137"/>
      <c r="J49" s="41"/>
      <c r="K49" s="41"/>
      <c r="L49" s="138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01 - zeď</v>
      </c>
      <c r="F50" s="41"/>
      <c r="G50" s="41"/>
      <c r="H50" s="41"/>
      <c r="I50" s="137"/>
      <c r="J50" s="41"/>
      <c r="K50" s="41"/>
      <c r="L50" s="138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137"/>
      <c r="J51" s="41"/>
      <c r="K51" s="41"/>
      <c r="L51" s="138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22</v>
      </c>
      <c r="D52" s="41"/>
      <c r="E52" s="41"/>
      <c r="F52" s="28" t="str">
        <f>F12</f>
        <v>Miřejovice</v>
      </c>
      <c r="G52" s="41"/>
      <c r="H52" s="41"/>
      <c r="I52" s="141" t="s">
        <v>24</v>
      </c>
      <c r="J52" s="73" t="str">
        <f>IF(J12="","",J12)</f>
        <v>22. 11. 2019</v>
      </c>
      <c r="K52" s="41"/>
      <c r="L52" s="138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137"/>
      <c r="J53" s="41"/>
      <c r="K53" s="41"/>
      <c r="L53" s="138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26</v>
      </c>
      <c r="D54" s="41"/>
      <c r="E54" s="41"/>
      <c r="F54" s="28" t="str">
        <f>E15</f>
        <v>Povodí Vltavy s.p.</v>
      </c>
      <c r="G54" s="41"/>
      <c r="H54" s="41"/>
      <c r="I54" s="141" t="s">
        <v>34</v>
      </c>
      <c r="J54" s="37" t="str">
        <f>E21</f>
        <v>HG partner s.r.o.</v>
      </c>
      <c r="K54" s="41"/>
      <c r="L54" s="138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32</v>
      </c>
      <c r="D55" s="41"/>
      <c r="E55" s="41"/>
      <c r="F55" s="28" t="str">
        <f>IF(E18="","",E18)</f>
        <v>Vyplň údaj</v>
      </c>
      <c r="G55" s="41"/>
      <c r="H55" s="41"/>
      <c r="I55" s="141" t="s">
        <v>39</v>
      </c>
      <c r="J55" s="37" t="str">
        <f>E24</f>
        <v>HG partner s.r.o.</v>
      </c>
      <c r="K55" s="41"/>
      <c r="L55" s="138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137"/>
      <c r="J56" s="41"/>
      <c r="K56" s="41"/>
      <c r="L56" s="138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2" t="s">
        <v>100</v>
      </c>
      <c r="D57" s="173"/>
      <c r="E57" s="173"/>
      <c r="F57" s="173"/>
      <c r="G57" s="173"/>
      <c r="H57" s="173"/>
      <c r="I57" s="174"/>
      <c r="J57" s="175" t="s">
        <v>101</v>
      </c>
      <c r="K57" s="173"/>
      <c r="L57" s="138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137"/>
      <c r="J58" s="41"/>
      <c r="K58" s="41"/>
      <c r="L58" s="138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6" t="s">
        <v>74</v>
      </c>
      <c r="D59" s="41"/>
      <c r="E59" s="41"/>
      <c r="F59" s="41"/>
      <c r="G59" s="41"/>
      <c r="H59" s="41"/>
      <c r="I59" s="137"/>
      <c r="J59" s="103">
        <f>J85</f>
        <v>0</v>
      </c>
      <c r="K59" s="41"/>
      <c r="L59" s="138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102</v>
      </c>
    </row>
    <row r="60" s="9" customFormat="1" ht="24.96" customHeight="1">
      <c r="A60" s="9"/>
      <c r="B60" s="177"/>
      <c r="C60" s="178"/>
      <c r="D60" s="179" t="s">
        <v>103</v>
      </c>
      <c r="E60" s="180"/>
      <c r="F60" s="180"/>
      <c r="G60" s="180"/>
      <c r="H60" s="180"/>
      <c r="I60" s="181"/>
      <c r="J60" s="182">
        <f>J86</f>
        <v>0</v>
      </c>
      <c r="K60" s="178"/>
      <c r="L60" s="18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4"/>
      <c r="C61" s="185"/>
      <c r="D61" s="186" t="s">
        <v>104</v>
      </c>
      <c r="E61" s="187"/>
      <c r="F61" s="187"/>
      <c r="G61" s="187"/>
      <c r="H61" s="187"/>
      <c r="I61" s="188"/>
      <c r="J61" s="189">
        <f>J87</f>
        <v>0</v>
      </c>
      <c r="K61" s="185"/>
      <c r="L61" s="19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4"/>
      <c r="C62" s="185"/>
      <c r="D62" s="186" t="s">
        <v>105</v>
      </c>
      <c r="E62" s="187"/>
      <c r="F62" s="187"/>
      <c r="G62" s="187"/>
      <c r="H62" s="187"/>
      <c r="I62" s="188"/>
      <c r="J62" s="189">
        <f>J109</f>
        <v>0</v>
      </c>
      <c r="K62" s="185"/>
      <c r="L62" s="19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4"/>
      <c r="C63" s="185"/>
      <c r="D63" s="186" t="s">
        <v>106</v>
      </c>
      <c r="E63" s="187"/>
      <c r="F63" s="187"/>
      <c r="G63" s="187"/>
      <c r="H63" s="187"/>
      <c r="I63" s="188"/>
      <c r="J63" s="189">
        <f>J119</f>
        <v>0</v>
      </c>
      <c r="K63" s="185"/>
      <c r="L63" s="19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4"/>
      <c r="C64" s="185"/>
      <c r="D64" s="186" t="s">
        <v>107</v>
      </c>
      <c r="E64" s="187"/>
      <c r="F64" s="187"/>
      <c r="G64" s="187"/>
      <c r="H64" s="187"/>
      <c r="I64" s="188"/>
      <c r="J64" s="189">
        <f>J222</f>
        <v>0</v>
      </c>
      <c r="K64" s="185"/>
      <c r="L64" s="19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4"/>
      <c r="C65" s="185"/>
      <c r="D65" s="186" t="s">
        <v>108</v>
      </c>
      <c r="E65" s="187"/>
      <c r="F65" s="187"/>
      <c r="G65" s="187"/>
      <c r="H65" s="187"/>
      <c r="I65" s="188"/>
      <c r="J65" s="189">
        <f>J226</f>
        <v>0</v>
      </c>
      <c r="K65" s="185"/>
      <c r="L65" s="19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9"/>
      <c r="B66" s="40"/>
      <c r="C66" s="41"/>
      <c r="D66" s="41"/>
      <c r="E66" s="41"/>
      <c r="F66" s="41"/>
      <c r="G66" s="41"/>
      <c r="H66" s="41"/>
      <c r="I66" s="137"/>
      <c r="J66" s="41"/>
      <c r="K66" s="41"/>
      <c r="L66" s="138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60"/>
      <c r="C67" s="61"/>
      <c r="D67" s="61"/>
      <c r="E67" s="61"/>
      <c r="F67" s="61"/>
      <c r="G67" s="61"/>
      <c r="H67" s="61"/>
      <c r="I67" s="167"/>
      <c r="J67" s="61"/>
      <c r="K67" s="61"/>
      <c r="L67" s="138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71" s="2" customFormat="1" ht="6.96" customHeight="1">
      <c r="A71" s="39"/>
      <c r="B71" s="62"/>
      <c r="C71" s="63"/>
      <c r="D71" s="63"/>
      <c r="E71" s="63"/>
      <c r="F71" s="63"/>
      <c r="G71" s="63"/>
      <c r="H71" s="63"/>
      <c r="I71" s="170"/>
      <c r="J71" s="63"/>
      <c r="K71" s="63"/>
      <c r="L71" s="138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24.96" customHeight="1">
      <c r="A72" s="39"/>
      <c r="B72" s="40"/>
      <c r="C72" s="24" t="s">
        <v>109</v>
      </c>
      <c r="D72" s="41"/>
      <c r="E72" s="41"/>
      <c r="F72" s="41"/>
      <c r="G72" s="41"/>
      <c r="H72" s="41"/>
      <c r="I72" s="137"/>
      <c r="J72" s="41"/>
      <c r="K72" s="41"/>
      <c r="L72" s="138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137"/>
      <c r="J73" s="41"/>
      <c r="K73" s="41"/>
      <c r="L73" s="138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16</v>
      </c>
      <c r="D74" s="41"/>
      <c r="E74" s="41"/>
      <c r="F74" s="41"/>
      <c r="G74" s="41"/>
      <c r="H74" s="41"/>
      <c r="I74" s="137"/>
      <c r="J74" s="41"/>
      <c r="K74" s="41"/>
      <c r="L74" s="138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171" t="str">
        <f>E7</f>
        <v>Vltava ř.km 17,55 - 17,60 Miřejovice oprava opěrné zdi LB</v>
      </c>
      <c r="F75" s="33"/>
      <c r="G75" s="33"/>
      <c r="H75" s="33"/>
      <c r="I75" s="137"/>
      <c r="J75" s="41"/>
      <c r="K75" s="41"/>
      <c r="L75" s="138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97</v>
      </c>
      <c r="D76" s="41"/>
      <c r="E76" s="41"/>
      <c r="F76" s="41"/>
      <c r="G76" s="41"/>
      <c r="H76" s="41"/>
      <c r="I76" s="137"/>
      <c r="J76" s="41"/>
      <c r="K76" s="41"/>
      <c r="L76" s="138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70" t="str">
        <f>E9</f>
        <v>SO 01 - zeď</v>
      </c>
      <c r="F77" s="41"/>
      <c r="G77" s="41"/>
      <c r="H77" s="41"/>
      <c r="I77" s="137"/>
      <c r="J77" s="41"/>
      <c r="K77" s="41"/>
      <c r="L77" s="138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137"/>
      <c r="J78" s="41"/>
      <c r="K78" s="41"/>
      <c r="L78" s="138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22</v>
      </c>
      <c r="D79" s="41"/>
      <c r="E79" s="41"/>
      <c r="F79" s="28" t="str">
        <f>F12</f>
        <v>Miřejovice</v>
      </c>
      <c r="G79" s="41"/>
      <c r="H79" s="41"/>
      <c r="I79" s="141" t="s">
        <v>24</v>
      </c>
      <c r="J79" s="73" t="str">
        <f>IF(J12="","",J12)</f>
        <v>22. 11. 2019</v>
      </c>
      <c r="K79" s="41"/>
      <c r="L79" s="138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137"/>
      <c r="J80" s="41"/>
      <c r="K80" s="41"/>
      <c r="L80" s="138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26</v>
      </c>
      <c r="D81" s="41"/>
      <c r="E81" s="41"/>
      <c r="F81" s="28" t="str">
        <f>E15</f>
        <v>Povodí Vltavy s.p.</v>
      </c>
      <c r="G81" s="41"/>
      <c r="H81" s="41"/>
      <c r="I81" s="141" t="s">
        <v>34</v>
      </c>
      <c r="J81" s="37" t="str">
        <f>E21</f>
        <v>HG partner s.r.o.</v>
      </c>
      <c r="K81" s="41"/>
      <c r="L81" s="138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32</v>
      </c>
      <c r="D82" s="41"/>
      <c r="E82" s="41"/>
      <c r="F82" s="28" t="str">
        <f>IF(E18="","",E18)</f>
        <v>Vyplň údaj</v>
      </c>
      <c r="G82" s="41"/>
      <c r="H82" s="41"/>
      <c r="I82" s="141" t="s">
        <v>39</v>
      </c>
      <c r="J82" s="37" t="str">
        <f>E24</f>
        <v>HG partner s.r.o.</v>
      </c>
      <c r="K82" s="41"/>
      <c r="L82" s="138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0.32" customHeight="1">
      <c r="A83" s="39"/>
      <c r="B83" s="40"/>
      <c r="C83" s="41"/>
      <c r="D83" s="41"/>
      <c r="E83" s="41"/>
      <c r="F83" s="41"/>
      <c r="G83" s="41"/>
      <c r="H83" s="41"/>
      <c r="I83" s="137"/>
      <c r="J83" s="41"/>
      <c r="K83" s="41"/>
      <c r="L83" s="138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11" customFormat="1" ht="29.28" customHeight="1">
      <c r="A84" s="191"/>
      <c r="B84" s="192"/>
      <c r="C84" s="193" t="s">
        <v>110</v>
      </c>
      <c r="D84" s="194" t="s">
        <v>61</v>
      </c>
      <c r="E84" s="194" t="s">
        <v>57</v>
      </c>
      <c r="F84" s="194" t="s">
        <v>58</v>
      </c>
      <c r="G84" s="194" t="s">
        <v>111</v>
      </c>
      <c r="H84" s="194" t="s">
        <v>112</v>
      </c>
      <c r="I84" s="195" t="s">
        <v>113</v>
      </c>
      <c r="J84" s="194" t="s">
        <v>101</v>
      </c>
      <c r="K84" s="196" t="s">
        <v>114</v>
      </c>
      <c r="L84" s="197"/>
      <c r="M84" s="93" t="s">
        <v>21</v>
      </c>
      <c r="N84" s="94" t="s">
        <v>46</v>
      </c>
      <c r="O84" s="94" t="s">
        <v>115</v>
      </c>
      <c r="P84" s="94" t="s">
        <v>116</v>
      </c>
      <c r="Q84" s="94" t="s">
        <v>117</v>
      </c>
      <c r="R84" s="94" t="s">
        <v>118</v>
      </c>
      <c r="S84" s="94" t="s">
        <v>119</v>
      </c>
      <c r="T84" s="95" t="s">
        <v>120</v>
      </c>
      <c r="U84" s="191"/>
      <c r="V84" s="191"/>
      <c r="W84" s="191"/>
      <c r="X84" s="191"/>
      <c r="Y84" s="191"/>
      <c r="Z84" s="191"/>
      <c r="AA84" s="191"/>
      <c r="AB84" s="191"/>
      <c r="AC84" s="191"/>
      <c r="AD84" s="191"/>
      <c r="AE84" s="191"/>
    </row>
    <row r="85" s="2" customFormat="1" ht="22.8" customHeight="1">
      <c r="A85" s="39"/>
      <c r="B85" s="40"/>
      <c r="C85" s="100" t="s">
        <v>121</v>
      </c>
      <c r="D85" s="41"/>
      <c r="E85" s="41"/>
      <c r="F85" s="41"/>
      <c r="G85" s="41"/>
      <c r="H85" s="41"/>
      <c r="I85" s="137"/>
      <c r="J85" s="198">
        <f>BK85</f>
        <v>0</v>
      </c>
      <c r="K85" s="41"/>
      <c r="L85" s="45"/>
      <c r="M85" s="96"/>
      <c r="N85" s="199"/>
      <c r="O85" s="97"/>
      <c r="P85" s="200">
        <f>P86</f>
        <v>0</v>
      </c>
      <c r="Q85" s="97"/>
      <c r="R85" s="200">
        <f>R86</f>
        <v>67.899878299999997</v>
      </c>
      <c r="S85" s="97"/>
      <c r="T85" s="201">
        <f>T86</f>
        <v>53.5107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75</v>
      </c>
      <c r="AU85" s="18" t="s">
        <v>102</v>
      </c>
      <c r="BK85" s="202">
        <f>BK86</f>
        <v>0</v>
      </c>
    </row>
    <row r="86" s="12" customFormat="1" ht="25.92" customHeight="1">
      <c r="A86" s="12"/>
      <c r="B86" s="203"/>
      <c r="C86" s="204"/>
      <c r="D86" s="205" t="s">
        <v>75</v>
      </c>
      <c r="E86" s="206" t="s">
        <v>122</v>
      </c>
      <c r="F86" s="206" t="s">
        <v>123</v>
      </c>
      <c r="G86" s="204"/>
      <c r="H86" s="204"/>
      <c r="I86" s="207"/>
      <c r="J86" s="208">
        <f>BK86</f>
        <v>0</v>
      </c>
      <c r="K86" s="204"/>
      <c r="L86" s="209"/>
      <c r="M86" s="210"/>
      <c r="N86" s="211"/>
      <c r="O86" s="211"/>
      <c r="P86" s="212">
        <f>P87+P109+P119+P222+P226</f>
        <v>0</v>
      </c>
      <c r="Q86" s="211"/>
      <c r="R86" s="212">
        <f>R87+R109+R119+R222+R226</f>
        <v>67.899878299999997</v>
      </c>
      <c r="S86" s="211"/>
      <c r="T86" s="213">
        <f>T87+T109+T119+T222+T226</f>
        <v>53.5107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14" t="s">
        <v>84</v>
      </c>
      <c r="AT86" s="215" t="s">
        <v>75</v>
      </c>
      <c r="AU86" s="215" t="s">
        <v>76</v>
      </c>
      <c r="AY86" s="214" t="s">
        <v>124</v>
      </c>
      <c r="BK86" s="216">
        <f>BK87+BK109+BK119+BK222+BK226</f>
        <v>0</v>
      </c>
    </row>
    <row r="87" s="12" customFormat="1" ht="22.8" customHeight="1">
      <c r="A87" s="12"/>
      <c r="B87" s="203"/>
      <c r="C87" s="204"/>
      <c r="D87" s="205" t="s">
        <v>75</v>
      </c>
      <c r="E87" s="217" t="s">
        <v>125</v>
      </c>
      <c r="F87" s="217" t="s">
        <v>126</v>
      </c>
      <c r="G87" s="204"/>
      <c r="H87" s="204"/>
      <c r="I87" s="207"/>
      <c r="J87" s="218">
        <f>BK87</f>
        <v>0</v>
      </c>
      <c r="K87" s="204"/>
      <c r="L87" s="209"/>
      <c r="M87" s="210"/>
      <c r="N87" s="211"/>
      <c r="O87" s="211"/>
      <c r="P87" s="212">
        <f>SUM(P88:P108)</f>
        <v>0</v>
      </c>
      <c r="Q87" s="211"/>
      <c r="R87" s="212">
        <f>SUM(R88:R108)</f>
        <v>41.306535499999995</v>
      </c>
      <c r="S87" s="211"/>
      <c r="T87" s="213">
        <f>SUM(T88:T108)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14" t="s">
        <v>84</v>
      </c>
      <c r="AT87" s="215" t="s">
        <v>75</v>
      </c>
      <c r="AU87" s="215" t="s">
        <v>84</v>
      </c>
      <c r="AY87" s="214" t="s">
        <v>124</v>
      </c>
      <c r="BK87" s="216">
        <f>SUM(BK88:BK108)</f>
        <v>0</v>
      </c>
    </row>
    <row r="88" s="2" customFormat="1" ht="16.5" customHeight="1">
      <c r="A88" s="39"/>
      <c r="B88" s="40"/>
      <c r="C88" s="219" t="s">
        <v>84</v>
      </c>
      <c r="D88" s="219" t="s">
        <v>127</v>
      </c>
      <c r="E88" s="220" t="s">
        <v>128</v>
      </c>
      <c r="F88" s="221" t="s">
        <v>129</v>
      </c>
      <c r="G88" s="222" t="s">
        <v>130</v>
      </c>
      <c r="H88" s="223">
        <v>7.5</v>
      </c>
      <c r="I88" s="224"/>
      <c r="J88" s="225">
        <f>ROUND(I88*H88,2)</f>
        <v>0</v>
      </c>
      <c r="K88" s="221" t="s">
        <v>131</v>
      </c>
      <c r="L88" s="45"/>
      <c r="M88" s="226" t="s">
        <v>21</v>
      </c>
      <c r="N88" s="227" t="s">
        <v>47</v>
      </c>
      <c r="O88" s="85"/>
      <c r="P88" s="228">
        <f>O88*H88</f>
        <v>0</v>
      </c>
      <c r="Q88" s="228">
        <v>1.05524</v>
      </c>
      <c r="R88" s="228">
        <f>Q88*H88</f>
        <v>7.9142999999999999</v>
      </c>
      <c r="S88" s="228">
        <v>0</v>
      </c>
      <c r="T88" s="229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30" t="s">
        <v>132</v>
      </c>
      <c r="AT88" s="230" t="s">
        <v>127</v>
      </c>
      <c r="AU88" s="230" t="s">
        <v>86</v>
      </c>
      <c r="AY88" s="18" t="s">
        <v>124</v>
      </c>
      <c r="BE88" s="231">
        <f>IF(N88="základní",J88,0)</f>
        <v>0</v>
      </c>
      <c r="BF88" s="231">
        <f>IF(N88="snížená",J88,0)</f>
        <v>0</v>
      </c>
      <c r="BG88" s="231">
        <f>IF(N88="zákl. přenesená",J88,0)</f>
        <v>0</v>
      </c>
      <c r="BH88" s="231">
        <f>IF(N88="sníž. přenesená",J88,0)</f>
        <v>0</v>
      </c>
      <c r="BI88" s="231">
        <f>IF(N88="nulová",J88,0)</f>
        <v>0</v>
      </c>
      <c r="BJ88" s="18" t="s">
        <v>84</v>
      </c>
      <c r="BK88" s="231">
        <f>ROUND(I88*H88,2)</f>
        <v>0</v>
      </c>
      <c r="BL88" s="18" t="s">
        <v>132</v>
      </c>
      <c r="BM88" s="230" t="s">
        <v>133</v>
      </c>
    </row>
    <row r="89" s="2" customFormat="1">
      <c r="A89" s="39"/>
      <c r="B89" s="40"/>
      <c r="C89" s="41"/>
      <c r="D89" s="232" t="s">
        <v>134</v>
      </c>
      <c r="E89" s="41"/>
      <c r="F89" s="233" t="s">
        <v>135</v>
      </c>
      <c r="G89" s="41"/>
      <c r="H89" s="41"/>
      <c r="I89" s="137"/>
      <c r="J89" s="41"/>
      <c r="K89" s="41"/>
      <c r="L89" s="45"/>
      <c r="M89" s="234"/>
      <c r="N89" s="235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134</v>
      </c>
      <c r="AU89" s="18" t="s">
        <v>86</v>
      </c>
    </row>
    <row r="90" s="2" customFormat="1">
      <c r="A90" s="39"/>
      <c r="B90" s="40"/>
      <c r="C90" s="41"/>
      <c r="D90" s="232" t="s">
        <v>136</v>
      </c>
      <c r="E90" s="41"/>
      <c r="F90" s="236" t="s">
        <v>137</v>
      </c>
      <c r="G90" s="41"/>
      <c r="H90" s="41"/>
      <c r="I90" s="137"/>
      <c r="J90" s="41"/>
      <c r="K90" s="41"/>
      <c r="L90" s="45"/>
      <c r="M90" s="234"/>
      <c r="N90" s="235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136</v>
      </c>
      <c r="AU90" s="18" t="s">
        <v>86</v>
      </c>
    </row>
    <row r="91" s="2" customFormat="1">
      <c r="A91" s="39"/>
      <c r="B91" s="40"/>
      <c r="C91" s="41"/>
      <c r="D91" s="232" t="s">
        <v>138</v>
      </c>
      <c r="E91" s="41"/>
      <c r="F91" s="236" t="s">
        <v>139</v>
      </c>
      <c r="G91" s="41"/>
      <c r="H91" s="41"/>
      <c r="I91" s="137"/>
      <c r="J91" s="41"/>
      <c r="K91" s="41"/>
      <c r="L91" s="45"/>
      <c r="M91" s="234"/>
      <c r="N91" s="235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138</v>
      </c>
      <c r="AU91" s="18" t="s">
        <v>86</v>
      </c>
    </row>
    <row r="92" s="13" customFormat="1">
      <c r="A92" s="13"/>
      <c r="B92" s="237"/>
      <c r="C92" s="238"/>
      <c r="D92" s="232" t="s">
        <v>140</v>
      </c>
      <c r="E92" s="239" t="s">
        <v>21</v>
      </c>
      <c r="F92" s="240" t="s">
        <v>141</v>
      </c>
      <c r="G92" s="238"/>
      <c r="H92" s="241">
        <v>5</v>
      </c>
      <c r="I92" s="242"/>
      <c r="J92" s="238"/>
      <c r="K92" s="238"/>
      <c r="L92" s="243"/>
      <c r="M92" s="244"/>
      <c r="N92" s="245"/>
      <c r="O92" s="245"/>
      <c r="P92" s="245"/>
      <c r="Q92" s="245"/>
      <c r="R92" s="245"/>
      <c r="S92" s="245"/>
      <c r="T92" s="246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47" t="s">
        <v>140</v>
      </c>
      <c r="AU92" s="247" t="s">
        <v>86</v>
      </c>
      <c r="AV92" s="13" t="s">
        <v>86</v>
      </c>
      <c r="AW92" s="13" t="s">
        <v>38</v>
      </c>
      <c r="AX92" s="13" t="s">
        <v>76</v>
      </c>
      <c r="AY92" s="247" t="s">
        <v>124</v>
      </c>
    </row>
    <row r="93" s="13" customFormat="1">
      <c r="A93" s="13"/>
      <c r="B93" s="237"/>
      <c r="C93" s="238"/>
      <c r="D93" s="232" t="s">
        <v>140</v>
      </c>
      <c r="E93" s="239" t="s">
        <v>21</v>
      </c>
      <c r="F93" s="240" t="s">
        <v>142</v>
      </c>
      <c r="G93" s="238"/>
      <c r="H93" s="241">
        <v>2.5</v>
      </c>
      <c r="I93" s="242"/>
      <c r="J93" s="238"/>
      <c r="K93" s="238"/>
      <c r="L93" s="243"/>
      <c r="M93" s="244"/>
      <c r="N93" s="245"/>
      <c r="O93" s="245"/>
      <c r="P93" s="245"/>
      <c r="Q93" s="245"/>
      <c r="R93" s="245"/>
      <c r="S93" s="245"/>
      <c r="T93" s="246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47" t="s">
        <v>140</v>
      </c>
      <c r="AU93" s="247" t="s">
        <v>86</v>
      </c>
      <c r="AV93" s="13" t="s">
        <v>86</v>
      </c>
      <c r="AW93" s="13" t="s">
        <v>38</v>
      </c>
      <c r="AX93" s="13" t="s">
        <v>76</v>
      </c>
      <c r="AY93" s="247" t="s">
        <v>124</v>
      </c>
    </row>
    <row r="94" s="14" customFormat="1">
      <c r="A94" s="14"/>
      <c r="B94" s="248"/>
      <c r="C94" s="249"/>
      <c r="D94" s="232" t="s">
        <v>140</v>
      </c>
      <c r="E94" s="250" t="s">
        <v>21</v>
      </c>
      <c r="F94" s="251" t="s">
        <v>143</v>
      </c>
      <c r="G94" s="249"/>
      <c r="H94" s="252">
        <v>7.5</v>
      </c>
      <c r="I94" s="253"/>
      <c r="J94" s="249"/>
      <c r="K94" s="249"/>
      <c r="L94" s="254"/>
      <c r="M94" s="255"/>
      <c r="N94" s="256"/>
      <c r="O94" s="256"/>
      <c r="P94" s="256"/>
      <c r="Q94" s="256"/>
      <c r="R94" s="256"/>
      <c r="S94" s="256"/>
      <c r="T94" s="257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58" t="s">
        <v>140</v>
      </c>
      <c r="AU94" s="258" t="s">
        <v>86</v>
      </c>
      <c r="AV94" s="14" t="s">
        <v>132</v>
      </c>
      <c r="AW94" s="14" t="s">
        <v>38</v>
      </c>
      <c r="AX94" s="14" t="s">
        <v>84</v>
      </c>
      <c r="AY94" s="258" t="s">
        <v>124</v>
      </c>
    </row>
    <row r="95" s="2" customFormat="1" ht="16.5" customHeight="1">
      <c r="A95" s="39"/>
      <c r="B95" s="40"/>
      <c r="C95" s="259" t="s">
        <v>86</v>
      </c>
      <c r="D95" s="259" t="s">
        <v>144</v>
      </c>
      <c r="E95" s="260" t="s">
        <v>145</v>
      </c>
      <c r="F95" s="261" t="s">
        <v>146</v>
      </c>
      <c r="G95" s="262" t="s">
        <v>147</v>
      </c>
      <c r="H95" s="263">
        <v>20</v>
      </c>
      <c r="I95" s="264"/>
      <c r="J95" s="265">
        <f>ROUND(I95*H95,2)</f>
        <v>0</v>
      </c>
      <c r="K95" s="261" t="s">
        <v>131</v>
      </c>
      <c r="L95" s="266"/>
      <c r="M95" s="267" t="s">
        <v>21</v>
      </c>
      <c r="N95" s="268" t="s">
        <v>47</v>
      </c>
      <c r="O95" s="85"/>
      <c r="P95" s="228">
        <f>O95*H95</f>
        <v>0</v>
      </c>
      <c r="Q95" s="228">
        <v>1</v>
      </c>
      <c r="R95" s="228">
        <f>Q95*H95</f>
        <v>20</v>
      </c>
      <c r="S95" s="228">
        <v>0</v>
      </c>
      <c r="T95" s="229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30" t="s">
        <v>148</v>
      </c>
      <c r="AT95" s="230" t="s">
        <v>144</v>
      </c>
      <c r="AU95" s="230" t="s">
        <v>86</v>
      </c>
      <c r="AY95" s="18" t="s">
        <v>124</v>
      </c>
      <c r="BE95" s="231">
        <f>IF(N95="základní",J95,0)</f>
        <v>0</v>
      </c>
      <c r="BF95" s="231">
        <f>IF(N95="snížená",J95,0)</f>
        <v>0</v>
      </c>
      <c r="BG95" s="231">
        <f>IF(N95="zákl. přenesená",J95,0)</f>
        <v>0</v>
      </c>
      <c r="BH95" s="231">
        <f>IF(N95="sníž. přenesená",J95,0)</f>
        <v>0</v>
      </c>
      <c r="BI95" s="231">
        <f>IF(N95="nulová",J95,0)</f>
        <v>0</v>
      </c>
      <c r="BJ95" s="18" t="s">
        <v>84</v>
      </c>
      <c r="BK95" s="231">
        <f>ROUND(I95*H95,2)</f>
        <v>0</v>
      </c>
      <c r="BL95" s="18" t="s">
        <v>132</v>
      </c>
      <c r="BM95" s="230" t="s">
        <v>149</v>
      </c>
    </row>
    <row r="96" s="2" customFormat="1">
      <c r="A96" s="39"/>
      <c r="B96" s="40"/>
      <c r="C96" s="41"/>
      <c r="D96" s="232" t="s">
        <v>134</v>
      </c>
      <c r="E96" s="41"/>
      <c r="F96" s="233" t="s">
        <v>146</v>
      </c>
      <c r="G96" s="41"/>
      <c r="H96" s="41"/>
      <c r="I96" s="137"/>
      <c r="J96" s="41"/>
      <c r="K96" s="41"/>
      <c r="L96" s="45"/>
      <c r="M96" s="234"/>
      <c r="N96" s="235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134</v>
      </c>
      <c r="AU96" s="18" t="s">
        <v>86</v>
      </c>
    </row>
    <row r="97" s="13" customFormat="1">
      <c r="A97" s="13"/>
      <c r="B97" s="237"/>
      <c r="C97" s="238"/>
      <c r="D97" s="232" t="s">
        <v>140</v>
      </c>
      <c r="E97" s="239" t="s">
        <v>21</v>
      </c>
      <c r="F97" s="240" t="s">
        <v>150</v>
      </c>
      <c r="G97" s="238"/>
      <c r="H97" s="241">
        <v>10</v>
      </c>
      <c r="I97" s="242"/>
      <c r="J97" s="238"/>
      <c r="K97" s="238"/>
      <c r="L97" s="243"/>
      <c r="M97" s="244"/>
      <c r="N97" s="245"/>
      <c r="O97" s="245"/>
      <c r="P97" s="245"/>
      <c r="Q97" s="245"/>
      <c r="R97" s="245"/>
      <c r="S97" s="245"/>
      <c r="T97" s="246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7" t="s">
        <v>140</v>
      </c>
      <c r="AU97" s="247" t="s">
        <v>86</v>
      </c>
      <c r="AV97" s="13" t="s">
        <v>86</v>
      </c>
      <c r="AW97" s="13" t="s">
        <v>38</v>
      </c>
      <c r="AX97" s="13" t="s">
        <v>84</v>
      </c>
      <c r="AY97" s="247" t="s">
        <v>124</v>
      </c>
    </row>
    <row r="98" s="13" customFormat="1">
      <c r="A98" s="13"/>
      <c r="B98" s="237"/>
      <c r="C98" s="238"/>
      <c r="D98" s="232" t="s">
        <v>140</v>
      </c>
      <c r="E98" s="238"/>
      <c r="F98" s="240" t="s">
        <v>151</v>
      </c>
      <c r="G98" s="238"/>
      <c r="H98" s="241">
        <v>20</v>
      </c>
      <c r="I98" s="242"/>
      <c r="J98" s="238"/>
      <c r="K98" s="238"/>
      <c r="L98" s="243"/>
      <c r="M98" s="244"/>
      <c r="N98" s="245"/>
      <c r="O98" s="245"/>
      <c r="P98" s="245"/>
      <c r="Q98" s="245"/>
      <c r="R98" s="245"/>
      <c r="S98" s="245"/>
      <c r="T98" s="246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7" t="s">
        <v>140</v>
      </c>
      <c r="AU98" s="247" t="s">
        <v>86</v>
      </c>
      <c r="AV98" s="13" t="s">
        <v>86</v>
      </c>
      <c r="AW98" s="13" t="s">
        <v>4</v>
      </c>
      <c r="AX98" s="13" t="s">
        <v>84</v>
      </c>
      <c r="AY98" s="247" t="s">
        <v>124</v>
      </c>
    </row>
    <row r="99" s="2" customFormat="1" ht="16.5" customHeight="1">
      <c r="A99" s="39"/>
      <c r="B99" s="40"/>
      <c r="C99" s="259" t="s">
        <v>125</v>
      </c>
      <c r="D99" s="259" t="s">
        <v>144</v>
      </c>
      <c r="E99" s="260" t="s">
        <v>152</v>
      </c>
      <c r="F99" s="261" t="s">
        <v>153</v>
      </c>
      <c r="G99" s="262" t="s">
        <v>147</v>
      </c>
      <c r="H99" s="263">
        <v>5</v>
      </c>
      <c r="I99" s="264"/>
      <c r="J99" s="265">
        <f>ROUND(I99*H99,2)</f>
        <v>0</v>
      </c>
      <c r="K99" s="261" t="s">
        <v>131</v>
      </c>
      <c r="L99" s="266"/>
      <c r="M99" s="267" t="s">
        <v>21</v>
      </c>
      <c r="N99" s="268" t="s">
        <v>47</v>
      </c>
      <c r="O99" s="85"/>
      <c r="P99" s="228">
        <f>O99*H99</f>
        <v>0</v>
      </c>
      <c r="Q99" s="228">
        <v>1</v>
      </c>
      <c r="R99" s="228">
        <f>Q99*H99</f>
        <v>5</v>
      </c>
      <c r="S99" s="228">
        <v>0</v>
      </c>
      <c r="T99" s="229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30" t="s">
        <v>148</v>
      </c>
      <c r="AT99" s="230" t="s">
        <v>144</v>
      </c>
      <c r="AU99" s="230" t="s">
        <v>86</v>
      </c>
      <c r="AY99" s="18" t="s">
        <v>124</v>
      </c>
      <c r="BE99" s="231">
        <f>IF(N99="základní",J99,0)</f>
        <v>0</v>
      </c>
      <c r="BF99" s="231">
        <f>IF(N99="snížená",J99,0)</f>
        <v>0</v>
      </c>
      <c r="BG99" s="231">
        <f>IF(N99="zákl. přenesená",J99,0)</f>
        <v>0</v>
      </c>
      <c r="BH99" s="231">
        <f>IF(N99="sníž. přenesená",J99,0)</f>
        <v>0</v>
      </c>
      <c r="BI99" s="231">
        <f>IF(N99="nulová",J99,0)</f>
        <v>0</v>
      </c>
      <c r="BJ99" s="18" t="s">
        <v>84</v>
      </c>
      <c r="BK99" s="231">
        <f>ROUND(I99*H99,2)</f>
        <v>0</v>
      </c>
      <c r="BL99" s="18" t="s">
        <v>132</v>
      </c>
      <c r="BM99" s="230" t="s">
        <v>154</v>
      </c>
    </row>
    <row r="100" s="2" customFormat="1">
      <c r="A100" s="39"/>
      <c r="B100" s="40"/>
      <c r="C100" s="41"/>
      <c r="D100" s="232" t="s">
        <v>134</v>
      </c>
      <c r="E100" s="41"/>
      <c r="F100" s="233" t="s">
        <v>153</v>
      </c>
      <c r="G100" s="41"/>
      <c r="H100" s="41"/>
      <c r="I100" s="137"/>
      <c r="J100" s="41"/>
      <c r="K100" s="41"/>
      <c r="L100" s="45"/>
      <c r="M100" s="234"/>
      <c r="N100" s="235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134</v>
      </c>
      <c r="AU100" s="18" t="s">
        <v>86</v>
      </c>
    </row>
    <row r="101" s="2" customFormat="1">
      <c r="A101" s="39"/>
      <c r="B101" s="40"/>
      <c r="C101" s="41"/>
      <c r="D101" s="232" t="s">
        <v>138</v>
      </c>
      <c r="E101" s="41"/>
      <c r="F101" s="236" t="s">
        <v>155</v>
      </c>
      <c r="G101" s="41"/>
      <c r="H101" s="41"/>
      <c r="I101" s="137"/>
      <c r="J101" s="41"/>
      <c r="K101" s="41"/>
      <c r="L101" s="45"/>
      <c r="M101" s="234"/>
      <c r="N101" s="235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138</v>
      </c>
      <c r="AU101" s="18" t="s">
        <v>86</v>
      </c>
    </row>
    <row r="102" s="13" customFormat="1">
      <c r="A102" s="13"/>
      <c r="B102" s="237"/>
      <c r="C102" s="238"/>
      <c r="D102" s="232" t="s">
        <v>140</v>
      </c>
      <c r="E102" s="239" t="s">
        <v>21</v>
      </c>
      <c r="F102" s="240" t="s">
        <v>156</v>
      </c>
      <c r="G102" s="238"/>
      <c r="H102" s="241">
        <v>5</v>
      </c>
      <c r="I102" s="242"/>
      <c r="J102" s="238"/>
      <c r="K102" s="238"/>
      <c r="L102" s="243"/>
      <c r="M102" s="244"/>
      <c r="N102" s="245"/>
      <c r="O102" s="245"/>
      <c r="P102" s="245"/>
      <c r="Q102" s="245"/>
      <c r="R102" s="245"/>
      <c r="S102" s="245"/>
      <c r="T102" s="246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7" t="s">
        <v>140</v>
      </c>
      <c r="AU102" s="247" t="s">
        <v>86</v>
      </c>
      <c r="AV102" s="13" t="s">
        <v>86</v>
      </c>
      <c r="AW102" s="13" t="s">
        <v>38</v>
      </c>
      <c r="AX102" s="13" t="s">
        <v>84</v>
      </c>
      <c r="AY102" s="247" t="s">
        <v>124</v>
      </c>
    </row>
    <row r="103" s="2" customFormat="1" ht="16.5" customHeight="1">
      <c r="A103" s="39"/>
      <c r="B103" s="40"/>
      <c r="C103" s="219" t="s">
        <v>132</v>
      </c>
      <c r="D103" s="219" t="s">
        <v>127</v>
      </c>
      <c r="E103" s="220" t="s">
        <v>157</v>
      </c>
      <c r="F103" s="221" t="s">
        <v>158</v>
      </c>
      <c r="G103" s="222" t="s">
        <v>130</v>
      </c>
      <c r="H103" s="223">
        <v>3.5499999999999998</v>
      </c>
      <c r="I103" s="224"/>
      <c r="J103" s="225">
        <f>ROUND(I103*H103,2)</f>
        <v>0</v>
      </c>
      <c r="K103" s="221" t="s">
        <v>21</v>
      </c>
      <c r="L103" s="45"/>
      <c r="M103" s="226" t="s">
        <v>21</v>
      </c>
      <c r="N103" s="227" t="s">
        <v>47</v>
      </c>
      <c r="O103" s="85"/>
      <c r="P103" s="228">
        <f>O103*H103</f>
        <v>0</v>
      </c>
      <c r="Q103" s="228">
        <v>2.3640099999999999</v>
      </c>
      <c r="R103" s="228">
        <f>Q103*H103</f>
        <v>8.3922355</v>
      </c>
      <c r="S103" s="228">
        <v>0</v>
      </c>
      <c r="T103" s="229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30" t="s">
        <v>132</v>
      </c>
      <c r="AT103" s="230" t="s">
        <v>127</v>
      </c>
      <c r="AU103" s="230" t="s">
        <v>86</v>
      </c>
      <c r="AY103" s="18" t="s">
        <v>124</v>
      </c>
      <c r="BE103" s="231">
        <f>IF(N103="základní",J103,0)</f>
        <v>0</v>
      </c>
      <c r="BF103" s="231">
        <f>IF(N103="snížená",J103,0)</f>
        <v>0</v>
      </c>
      <c r="BG103" s="231">
        <f>IF(N103="zákl. přenesená",J103,0)</f>
        <v>0</v>
      </c>
      <c r="BH103" s="231">
        <f>IF(N103="sníž. přenesená",J103,0)</f>
        <v>0</v>
      </c>
      <c r="BI103" s="231">
        <f>IF(N103="nulová",J103,0)</f>
        <v>0</v>
      </c>
      <c r="BJ103" s="18" t="s">
        <v>84</v>
      </c>
      <c r="BK103" s="231">
        <f>ROUND(I103*H103,2)</f>
        <v>0</v>
      </c>
      <c r="BL103" s="18" t="s">
        <v>132</v>
      </c>
      <c r="BM103" s="230" t="s">
        <v>159</v>
      </c>
    </row>
    <row r="104" s="2" customFormat="1">
      <c r="A104" s="39"/>
      <c r="B104" s="40"/>
      <c r="C104" s="41"/>
      <c r="D104" s="232" t="s">
        <v>134</v>
      </c>
      <c r="E104" s="41"/>
      <c r="F104" s="233" t="s">
        <v>160</v>
      </c>
      <c r="G104" s="41"/>
      <c r="H104" s="41"/>
      <c r="I104" s="137"/>
      <c r="J104" s="41"/>
      <c r="K104" s="41"/>
      <c r="L104" s="45"/>
      <c r="M104" s="234"/>
      <c r="N104" s="235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134</v>
      </c>
      <c r="AU104" s="18" t="s">
        <v>86</v>
      </c>
    </row>
    <row r="105" s="2" customFormat="1">
      <c r="A105" s="39"/>
      <c r="B105" s="40"/>
      <c r="C105" s="41"/>
      <c r="D105" s="232" t="s">
        <v>138</v>
      </c>
      <c r="E105" s="41"/>
      <c r="F105" s="236" t="s">
        <v>161</v>
      </c>
      <c r="G105" s="41"/>
      <c r="H105" s="41"/>
      <c r="I105" s="137"/>
      <c r="J105" s="41"/>
      <c r="K105" s="41"/>
      <c r="L105" s="45"/>
      <c r="M105" s="234"/>
      <c r="N105" s="235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138</v>
      </c>
      <c r="AU105" s="18" t="s">
        <v>86</v>
      </c>
    </row>
    <row r="106" s="13" customFormat="1">
      <c r="A106" s="13"/>
      <c r="B106" s="237"/>
      <c r="C106" s="238"/>
      <c r="D106" s="232" t="s">
        <v>140</v>
      </c>
      <c r="E106" s="239" t="s">
        <v>21</v>
      </c>
      <c r="F106" s="240" t="s">
        <v>162</v>
      </c>
      <c r="G106" s="238"/>
      <c r="H106" s="241">
        <v>0.71199999999999997</v>
      </c>
      <c r="I106" s="242"/>
      <c r="J106" s="238"/>
      <c r="K106" s="238"/>
      <c r="L106" s="243"/>
      <c r="M106" s="244"/>
      <c r="N106" s="245"/>
      <c r="O106" s="245"/>
      <c r="P106" s="245"/>
      <c r="Q106" s="245"/>
      <c r="R106" s="245"/>
      <c r="S106" s="245"/>
      <c r="T106" s="246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7" t="s">
        <v>140</v>
      </c>
      <c r="AU106" s="247" t="s">
        <v>86</v>
      </c>
      <c r="AV106" s="13" t="s">
        <v>86</v>
      </c>
      <c r="AW106" s="13" t="s">
        <v>38</v>
      </c>
      <c r="AX106" s="13" t="s">
        <v>76</v>
      </c>
      <c r="AY106" s="247" t="s">
        <v>124</v>
      </c>
    </row>
    <row r="107" s="13" customFormat="1">
      <c r="A107" s="13"/>
      <c r="B107" s="237"/>
      <c r="C107" s="238"/>
      <c r="D107" s="232" t="s">
        <v>140</v>
      </c>
      <c r="E107" s="239" t="s">
        <v>21</v>
      </c>
      <c r="F107" s="240" t="s">
        <v>163</v>
      </c>
      <c r="G107" s="238"/>
      <c r="H107" s="241">
        <v>2.8380000000000001</v>
      </c>
      <c r="I107" s="242"/>
      <c r="J107" s="238"/>
      <c r="K107" s="238"/>
      <c r="L107" s="243"/>
      <c r="M107" s="244"/>
      <c r="N107" s="245"/>
      <c r="O107" s="245"/>
      <c r="P107" s="245"/>
      <c r="Q107" s="245"/>
      <c r="R107" s="245"/>
      <c r="S107" s="245"/>
      <c r="T107" s="246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7" t="s">
        <v>140</v>
      </c>
      <c r="AU107" s="247" t="s">
        <v>86</v>
      </c>
      <c r="AV107" s="13" t="s">
        <v>86</v>
      </c>
      <c r="AW107" s="13" t="s">
        <v>38</v>
      </c>
      <c r="AX107" s="13" t="s">
        <v>76</v>
      </c>
      <c r="AY107" s="247" t="s">
        <v>124</v>
      </c>
    </row>
    <row r="108" s="14" customFormat="1">
      <c r="A108" s="14"/>
      <c r="B108" s="248"/>
      <c r="C108" s="249"/>
      <c r="D108" s="232" t="s">
        <v>140</v>
      </c>
      <c r="E108" s="250" t="s">
        <v>21</v>
      </c>
      <c r="F108" s="251" t="s">
        <v>143</v>
      </c>
      <c r="G108" s="249"/>
      <c r="H108" s="252">
        <v>3.5499999999999998</v>
      </c>
      <c r="I108" s="253"/>
      <c r="J108" s="249"/>
      <c r="K108" s="249"/>
      <c r="L108" s="254"/>
      <c r="M108" s="255"/>
      <c r="N108" s="256"/>
      <c r="O108" s="256"/>
      <c r="P108" s="256"/>
      <c r="Q108" s="256"/>
      <c r="R108" s="256"/>
      <c r="S108" s="256"/>
      <c r="T108" s="257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8" t="s">
        <v>140</v>
      </c>
      <c r="AU108" s="258" t="s">
        <v>86</v>
      </c>
      <c r="AV108" s="14" t="s">
        <v>132</v>
      </c>
      <c r="AW108" s="14" t="s">
        <v>38</v>
      </c>
      <c r="AX108" s="14" t="s">
        <v>84</v>
      </c>
      <c r="AY108" s="258" t="s">
        <v>124</v>
      </c>
    </row>
    <row r="109" s="12" customFormat="1" ht="22.8" customHeight="1">
      <c r="A109" s="12"/>
      <c r="B109" s="203"/>
      <c r="C109" s="204"/>
      <c r="D109" s="205" t="s">
        <v>75</v>
      </c>
      <c r="E109" s="217" t="s">
        <v>164</v>
      </c>
      <c r="F109" s="217" t="s">
        <v>165</v>
      </c>
      <c r="G109" s="204"/>
      <c r="H109" s="204"/>
      <c r="I109" s="207"/>
      <c r="J109" s="218">
        <f>BK109</f>
        <v>0</v>
      </c>
      <c r="K109" s="204"/>
      <c r="L109" s="209"/>
      <c r="M109" s="210"/>
      <c r="N109" s="211"/>
      <c r="O109" s="211"/>
      <c r="P109" s="212">
        <f>SUM(P110:P118)</f>
        <v>0</v>
      </c>
      <c r="Q109" s="211"/>
      <c r="R109" s="212">
        <f>SUM(R110:R118)</f>
        <v>2.4173999999999998</v>
      </c>
      <c r="S109" s="211"/>
      <c r="T109" s="213">
        <f>SUM(T110:T118)</f>
        <v>11.684100000000001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14" t="s">
        <v>84</v>
      </c>
      <c r="AT109" s="215" t="s">
        <v>75</v>
      </c>
      <c r="AU109" s="215" t="s">
        <v>84</v>
      </c>
      <c r="AY109" s="214" t="s">
        <v>124</v>
      </c>
      <c r="BK109" s="216">
        <f>SUM(BK110:BK118)</f>
        <v>0</v>
      </c>
    </row>
    <row r="110" s="2" customFormat="1" ht="16.5" customHeight="1">
      <c r="A110" s="39"/>
      <c r="B110" s="40"/>
      <c r="C110" s="219" t="s">
        <v>166</v>
      </c>
      <c r="D110" s="219" t="s">
        <v>127</v>
      </c>
      <c r="E110" s="220" t="s">
        <v>167</v>
      </c>
      <c r="F110" s="221" t="s">
        <v>168</v>
      </c>
      <c r="G110" s="222" t="s">
        <v>169</v>
      </c>
      <c r="H110" s="223">
        <v>402.89999999999998</v>
      </c>
      <c r="I110" s="224"/>
      <c r="J110" s="225">
        <f>ROUND(I110*H110,2)</f>
        <v>0</v>
      </c>
      <c r="K110" s="221" t="s">
        <v>21</v>
      </c>
      <c r="L110" s="45"/>
      <c r="M110" s="226" t="s">
        <v>21</v>
      </c>
      <c r="N110" s="227" t="s">
        <v>47</v>
      </c>
      <c r="O110" s="85"/>
      <c r="P110" s="228">
        <f>O110*H110</f>
        <v>0</v>
      </c>
      <c r="Q110" s="228">
        <v>0.0060000000000000001</v>
      </c>
      <c r="R110" s="228">
        <f>Q110*H110</f>
        <v>2.4173999999999998</v>
      </c>
      <c r="S110" s="228">
        <v>0.029000000000000001</v>
      </c>
      <c r="T110" s="229">
        <f>S110*H110</f>
        <v>11.684100000000001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30" t="s">
        <v>132</v>
      </c>
      <c r="AT110" s="230" t="s">
        <v>127</v>
      </c>
      <c r="AU110" s="230" t="s">
        <v>86</v>
      </c>
      <c r="AY110" s="18" t="s">
        <v>124</v>
      </c>
      <c r="BE110" s="231">
        <f>IF(N110="základní",J110,0)</f>
        <v>0</v>
      </c>
      <c r="BF110" s="231">
        <f>IF(N110="snížená",J110,0)</f>
        <v>0</v>
      </c>
      <c r="BG110" s="231">
        <f>IF(N110="zákl. přenesená",J110,0)</f>
        <v>0</v>
      </c>
      <c r="BH110" s="231">
        <f>IF(N110="sníž. přenesená",J110,0)</f>
        <v>0</v>
      </c>
      <c r="BI110" s="231">
        <f>IF(N110="nulová",J110,0)</f>
        <v>0</v>
      </c>
      <c r="BJ110" s="18" t="s">
        <v>84</v>
      </c>
      <c r="BK110" s="231">
        <f>ROUND(I110*H110,2)</f>
        <v>0</v>
      </c>
      <c r="BL110" s="18" t="s">
        <v>132</v>
      </c>
      <c r="BM110" s="230" t="s">
        <v>170</v>
      </c>
    </row>
    <row r="111" s="2" customFormat="1">
      <c r="A111" s="39"/>
      <c r="B111" s="40"/>
      <c r="C111" s="41"/>
      <c r="D111" s="232" t="s">
        <v>134</v>
      </c>
      <c r="E111" s="41"/>
      <c r="F111" s="233" t="s">
        <v>171</v>
      </c>
      <c r="G111" s="41"/>
      <c r="H111" s="41"/>
      <c r="I111" s="137"/>
      <c r="J111" s="41"/>
      <c r="K111" s="41"/>
      <c r="L111" s="45"/>
      <c r="M111" s="234"/>
      <c r="N111" s="235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134</v>
      </c>
      <c r="AU111" s="18" t="s">
        <v>86</v>
      </c>
    </row>
    <row r="112" s="2" customFormat="1">
      <c r="A112" s="39"/>
      <c r="B112" s="40"/>
      <c r="C112" s="41"/>
      <c r="D112" s="232" t="s">
        <v>136</v>
      </c>
      <c r="E112" s="41"/>
      <c r="F112" s="236" t="s">
        <v>172</v>
      </c>
      <c r="G112" s="41"/>
      <c r="H112" s="41"/>
      <c r="I112" s="137"/>
      <c r="J112" s="41"/>
      <c r="K112" s="41"/>
      <c r="L112" s="45"/>
      <c r="M112" s="234"/>
      <c r="N112" s="235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136</v>
      </c>
      <c r="AU112" s="18" t="s">
        <v>86</v>
      </c>
    </row>
    <row r="113" s="2" customFormat="1">
      <c r="A113" s="39"/>
      <c r="B113" s="40"/>
      <c r="C113" s="41"/>
      <c r="D113" s="232" t="s">
        <v>138</v>
      </c>
      <c r="E113" s="41"/>
      <c r="F113" s="236" t="s">
        <v>173</v>
      </c>
      <c r="G113" s="41"/>
      <c r="H113" s="41"/>
      <c r="I113" s="137"/>
      <c r="J113" s="41"/>
      <c r="K113" s="41"/>
      <c r="L113" s="45"/>
      <c r="M113" s="234"/>
      <c r="N113" s="235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138</v>
      </c>
      <c r="AU113" s="18" t="s">
        <v>86</v>
      </c>
    </row>
    <row r="114" s="13" customFormat="1">
      <c r="A114" s="13"/>
      <c r="B114" s="237"/>
      <c r="C114" s="238"/>
      <c r="D114" s="232" t="s">
        <v>140</v>
      </c>
      <c r="E114" s="239" t="s">
        <v>21</v>
      </c>
      <c r="F114" s="240" t="s">
        <v>174</v>
      </c>
      <c r="G114" s="238"/>
      <c r="H114" s="241">
        <v>33</v>
      </c>
      <c r="I114" s="242"/>
      <c r="J114" s="238"/>
      <c r="K114" s="238"/>
      <c r="L114" s="243"/>
      <c r="M114" s="244"/>
      <c r="N114" s="245"/>
      <c r="O114" s="245"/>
      <c r="P114" s="245"/>
      <c r="Q114" s="245"/>
      <c r="R114" s="245"/>
      <c r="S114" s="245"/>
      <c r="T114" s="246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7" t="s">
        <v>140</v>
      </c>
      <c r="AU114" s="247" t="s">
        <v>86</v>
      </c>
      <c r="AV114" s="13" t="s">
        <v>86</v>
      </c>
      <c r="AW114" s="13" t="s">
        <v>38</v>
      </c>
      <c r="AX114" s="13" t="s">
        <v>76</v>
      </c>
      <c r="AY114" s="247" t="s">
        <v>124</v>
      </c>
    </row>
    <row r="115" s="13" customFormat="1">
      <c r="A115" s="13"/>
      <c r="B115" s="237"/>
      <c r="C115" s="238"/>
      <c r="D115" s="232" t="s">
        <v>140</v>
      </c>
      <c r="E115" s="239" t="s">
        <v>21</v>
      </c>
      <c r="F115" s="240" t="s">
        <v>175</v>
      </c>
      <c r="G115" s="238"/>
      <c r="H115" s="241">
        <v>252</v>
      </c>
      <c r="I115" s="242"/>
      <c r="J115" s="238"/>
      <c r="K115" s="238"/>
      <c r="L115" s="243"/>
      <c r="M115" s="244"/>
      <c r="N115" s="245"/>
      <c r="O115" s="245"/>
      <c r="P115" s="245"/>
      <c r="Q115" s="245"/>
      <c r="R115" s="245"/>
      <c r="S115" s="245"/>
      <c r="T115" s="246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7" t="s">
        <v>140</v>
      </c>
      <c r="AU115" s="247" t="s">
        <v>86</v>
      </c>
      <c r="AV115" s="13" t="s">
        <v>86</v>
      </c>
      <c r="AW115" s="13" t="s">
        <v>38</v>
      </c>
      <c r="AX115" s="13" t="s">
        <v>76</v>
      </c>
      <c r="AY115" s="247" t="s">
        <v>124</v>
      </c>
    </row>
    <row r="116" s="13" customFormat="1">
      <c r="A116" s="13"/>
      <c r="B116" s="237"/>
      <c r="C116" s="238"/>
      <c r="D116" s="232" t="s">
        <v>140</v>
      </c>
      <c r="E116" s="239" t="s">
        <v>21</v>
      </c>
      <c r="F116" s="240" t="s">
        <v>176</v>
      </c>
      <c r="G116" s="238"/>
      <c r="H116" s="241">
        <v>36.899999999999999</v>
      </c>
      <c r="I116" s="242"/>
      <c r="J116" s="238"/>
      <c r="K116" s="238"/>
      <c r="L116" s="243"/>
      <c r="M116" s="244"/>
      <c r="N116" s="245"/>
      <c r="O116" s="245"/>
      <c r="P116" s="245"/>
      <c r="Q116" s="245"/>
      <c r="R116" s="245"/>
      <c r="S116" s="245"/>
      <c r="T116" s="246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7" t="s">
        <v>140</v>
      </c>
      <c r="AU116" s="247" t="s">
        <v>86</v>
      </c>
      <c r="AV116" s="13" t="s">
        <v>86</v>
      </c>
      <c r="AW116" s="13" t="s">
        <v>38</v>
      </c>
      <c r="AX116" s="13" t="s">
        <v>76</v>
      </c>
      <c r="AY116" s="247" t="s">
        <v>124</v>
      </c>
    </row>
    <row r="117" s="13" customFormat="1">
      <c r="A117" s="13"/>
      <c r="B117" s="237"/>
      <c r="C117" s="238"/>
      <c r="D117" s="232" t="s">
        <v>140</v>
      </c>
      <c r="E117" s="239" t="s">
        <v>21</v>
      </c>
      <c r="F117" s="240" t="s">
        <v>177</v>
      </c>
      <c r="G117" s="238"/>
      <c r="H117" s="241">
        <v>81</v>
      </c>
      <c r="I117" s="242"/>
      <c r="J117" s="238"/>
      <c r="K117" s="238"/>
      <c r="L117" s="243"/>
      <c r="M117" s="244"/>
      <c r="N117" s="245"/>
      <c r="O117" s="245"/>
      <c r="P117" s="245"/>
      <c r="Q117" s="245"/>
      <c r="R117" s="245"/>
      <c r="S117" s="245"/>
      <c r="T117" s="246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7" t="s">
        <v>140</v>
      </c>
      <c r="AU117" s="247" t="s">
        <v>86</v>
      </c>
      <c r="AV117" s="13" t="s">
        <v>86</v>
      </c>
      <c r="AW117" s="13" t="s">
        <v>38</v>
      </c>
      <c r="AX117" s="13" t="s">
        <v>76</v>
      </c>
      <c r="AY117" s="247" t="s">
        <v>124</v>
      </c>
    </row>
    <row r="118" s="14" customFormat="1">
      <c r="A118" s="14"/>
      <c r="B118" s="248"/>
      <c r="C118" s="249"/>
      <c r="D118" s="232" t="s">
        <v>140</v>
      </c>
      <c r="E118" s="250" t="s">
        <v>21</v>
      </c>
      <c r="F118" s="251" t="s">
        <v>143</v>
      </c>
      <c r="G118" s="249"/>
      <c r="H118" s="252">
        <v>402.89999999999998</v>
      </c>
      <c r="I118" s="253"/>
      <c r="J118" s="249"/>
      <c r="K118" s="249"/>
      <c r="L118" s="254"/>
      <c r="M118" s="255"/>
      <c r="N118" s="256"/>
      <c r="O118" s="256"/>
      <c r="P118" s="256"/>
      <c r="Q118" s="256"/>
      <c r="R118" s="256"/>
      <c r="S118" s="256"/>
      <c r="T118" s="257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8" t="s">
        <v>140</v>
      </c>
      <c r="AU118" s="258" t="s">
        <v>86</v>
      </c>
      <c r="AV118" s="14" t="s">
        <v>132</v>
      </c>
      <c r="AW118" s="14" t="s">
        <v>38</v>
      </c>
      <c r="AX118" s="14" t="s">
        <v>84</v>
      </c>
      <c r="AY118" s="258" t="s">
        <v>124</v>
      </c>
    </row>
    <row r="119" s="12" customFormat="1" ht="22.8" customHeight="1">
      <c r="A119" s="12"/>
      <c r="B119" s="203"/>
      <c r="C119" s="204"/>
      <c r="D119" s="205" t="s">
        <v>75</v>
      </c>
      <c r="E119" s="217" t="s">
        <v>178</v>
      </c>
      <c r="F119" s="217" t="s">
        <v>179</v>
      </c>
      <c r="G119" s="204"/>
      <c r="H119" s="204"/>
      <c r="I119" s="207"/>
      <c r="J119" s="218">
        <f>BK119</f>
        <v>0</v>
      </c>
      <c r="K119" s="204"/>
      <c r="L119" s="209"/>
      <c r="M119" s="210"/>
      <c r="N119" s="211"/>
      <c r="O119" s="211"/>
      <c r="P119" s="212">
        <f>SUM(P120:P221)</f>
        <v>0</v>
      </c>
      <c r="Q119" s="211"/>
      <c r="R119" s="212">
        <f>SUM(R120:R221)</f>
        <v>24.175942800000005</v>
      </c>
      <c r="S119" s="211"/>
      <c r="T119" s="213">
        <f>SUM(T120:T221)</f>
        <v>41.826599999999999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4" t="s">
        <v>84</v>
      </c>
      <c r="AT119" s="215" t="s">
        <v>75</v>
      </c>
      <c r="AU119" s="215" t="s">
        <v>84</v>
      </c>
      <c r="AY119" s="214" t="s">
        <v>124</v>
      </c>
      <c r="BK119" s="216">
        <f>SUM(BK120:BK221)</f>
        <v>0</v>
      </c>
    </row>
    <row r="120" s="2" customFormat="1" ht="16.5" customHeight="1">
      <c r="A120" s="39"/>
      <c r="B120" s="40"/>
      <c r="C120" s="219" t="s">
        <v>164</v>
      </c>
      <c r="D120" s="219" t="s">
        <v>127</v>
      </c>
      <c r="E120" s="220" t="s">
        <v>180</v>
      </c>
      <c r="F120" s="221" t="s">
        <v>181</v>
      </c>
      <c r="G120" s="222" t="s">
        <v>169</v>
      </c>
      <c r="H120" s="223">
        <v>522</v>
      </c>
      <c r="I120" s="224"/>
      <c r="J120" s="225">
        <f>ROUND(I120*H120,2)</f>
        <v>0</v>
      </c>
      <c r="K120" s="221" t="s">
        <v>131</v>
      </c>
      <c r="L120" s="45"/>
      <c r="M120" s="226" t="s">
        <v>21</v>
      </c>
      <c r="N120" s="227" t="s">
        <v>47</v>
      </c>
      <c r="O120" s="85"/>
      <c r="P120" s="228">
        <f>O120*H120</f>
        <v>0</v>
      </c>
      <c r="Q120" s="228">
        <v>0</v>
      </c>
      <c r="R120" s="228">
        <f>Q120*H120</f>
        <v>0</v>
      </c>
      <c r="S120" s="228">
        <v>0</v>
      </c>
      <c r="T120" s="229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30" t="s">
        <v>132</v>
      </c>
      <c r="AT120" s="230" t="s">
        <v>127</v>
      </c>
      <c r="AU120" s="230" t="s">
        <v>86</v>
      </c>
      <c r="AY120" s="18" t="s">
        <v>124</v>
      </c>
      <c r="BE120" s="231">
        <f>IF(N120="základní",J120,0)</f>
        <v>0</v>
      </c>
      <c r="BF120" s="231">
        <f>IF(N120="snížená",J120,0)</f>
        <v>0</v>
      </c>
      <c r="BG120" s="231">
        <f>IF(N120="zákl. přenesená",J120,0)</f>
        <v>0</v>
      </c>
      <c r="BH120" s="231">
        <f>IF(N120="sníž. přenesená",J120,0)</f>
        <v>0</v>
      </c>
      <c r="BI120" s="231">
        <f>IF(N120="nulová",J120,0)</f>
        <v>0</v>
      </c>
      <c r="BJ120" s="18" t="s">
        <v>84</v>
      </c>
      <c r="BK120" s="231">
        <f>ROUND(I120*H120,2)</f>
        <v>0</v>
      </c>
      <c r="BL120" s="18" t="s">
        <v>132</v>
      </c>
      <c r="BM120" s="230" t="s">
        <v>182</v>
      </c>
    </row>
    <row r="121" s="2" customFormat="1">
      <c r="A121" s="39"/>
      <c r="B121" s="40"/>
      <c r="C121" s="41"/>
      <c r="D121" s="232" t="s">
        <v>134</v>
      </c>
      <c r="E121" s="41"/>
      <c r="F121" s="233" t="s">
        <v>183</v>
      </c>
      <c r="G121" s="41"/>
      <c r="H121" s="41"/>
      <c r="I121" s="137"/>
      <c r="J121" s="41"/>
      <c r="K121" s="41"/>
      <c r="L121" s="45"/>
      <c r="M121" s="234"/>
      <c r="N121" s="235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134</v>
      </c>
      <c r="AU121" s="18" t="s">
        <v>86</v>
      </c>
    </row>
    <row r="122" s="2" customFormat="1">
      <c r="A122" s="39"/>
      <c r="B122" s="40"/>
      <c r="C122" s="41"/>
      <c r="D122" s="232" t="s">
        <v>136</v>
      </c>
      <c r="E122" s="41"/>
      <c r="F122" s="236" t="s">
        <v>184</v>
      </c>
      <c r="G122" s="41"/>
      <c r="H122" s="41"/>
      <c r="I122" s="137"/>
      <c r="J122" s="41"/>
      <c r="K122" s="41"/>
      <c r="L122" s="45"/>
      <c r="M122" s="234"/>
      <c r="N122" s="235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136</v>
      </c>
      <c r="AU122" s="18" t="s">
        <v>86</v>
      </c>
    </row>
    <row r="123" s="2" customFormat="1">
      <c r="A123" s="39"/>
      <c r="B123" s="40"/>
      <c r="C123" s="41"/>
      <c r="D123" s="232" t="s">
        <v>138</v>
      </c>
      <c r="E123" s="41"/>
      <c r="F123" s="236" t="s">
        <v>185</v>
      </c>
      <c r="G123" s="41"/>
      <c r="H123" s="41"/>
      <c r="I123" s="137"/>
      <c r="J123" s="41"/>
      <c r="K123" s="41"/>
      <c r="L123" s="45"/>
      <c r="M123" s="234"/>
      <c r="N123" s="235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138</v>
      </c>
      <c r="AU123" s="18" t="s">
        <v>86</v>
      </c>
    </row>
    <row r="124" s="13" customFormat="1">
      <c r="A124" s="13"/>
      <c r="B124" s="237"/>
      <c r="C124" s="238"/>
      <c r="D124" s="232" t="s">
        <v>140</v>
      </c>
      <c r="E124" s="239" t="s">
        <v>21</v>
      </c>
      <c r="F124" s="240" t="s">
        <v>186</v>
      </c>
      <c r="G124" s="238"/>
      <c r="H124" s="241">
        <v>66</v>
      </c>
      <c r="I124" s="242"/>
      <c r="J124" s="238"/>
      <c r="K124" s="238"/>
      <c r="L124" s="243"/>
      <c r="M124" s="244"/>
      <c r="N124" s="245"/>
      <c r="O124" s="245"/>
      <c r="P124" s="245"/>
      <c r="Q124" s="245"/>
      <c r="R124" s="245"/>
      <c r="S124" s="245"/>
      <c r="T124" s="246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7" t="s">
        <v>140</v>
      </c>
      <c r="AU124" s="247" t="s">
        <v>86</v>
      </c>
      <c r="AV124" s="13" t="s">
        <v>86</v>
      </c>
      <c r="AW124" s="13" t="s">
        <v>38</v>
      </c>
      <c r="AX124" s="13" t="s">
        <v>76</v>
      </c>
      <c r="AY124" s="247" t="s">
        <v>124</v>
      </c>
    </row>
    <row r="125" s="13" customFormat="1">
      <c r="A125" s="13"/>
      <c r="B125" s="237"/>
      <c r="C125" s="238"/>
      <c r="D125" s="232" t="s">
        <v>140</v>
      </c>
      <c r="E125" s="239" t="s">
        <v>21</v>
      </c>
      <c r="F125" s="240" t="s">
        <v>187</v>
      </c>
      <c r="G125" s="238"/>
      <c r="H125" s="241">
        <v>252</v>
      </c>
      <c r="I125" s="242"/>
      <c r="J125" s="238"/>
      <c r="K125" s="238"/>
      <c r="L125" s="243"/>
      <c r="M125" s="244"/>
      <c r="N125" s="245"/>
      <c r="O125" s="245"/>
      <c r="P125" s="245"/>
      <c r="Q125" s="245"/>
      <c r="R125" s="245"/>
      <c r="S125" s="245"/>
      <c r="T125" s="246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7" t="s">
        <v>140</v>
      </c>
      <c r="AU125" s="247" t="s">
        <v>86</v>
      </c>
      <c r="AV125" s="13" t="s">
        <v>86</v>
      </c>
      <c r="AW125" s="13" t="s">
        <v>38</v>
      </c>
      <c r="AX125" s="13" t="s">
        <v>76</v>
      </c>
      <c r="AY125" s="247" t="s">
        <v>124</v>
      </c>
    </row>
    <row r="126" s="13" customFormat="1">
      <c r="A126" s="13"/>
      <c r="B126" s="237"/>
      <c r="C126" s="238"/>
      <c r="D126" s="232" t="s">
        <v>140</v>
      </c>
      <c r="E126" s="239" t="s">
        <v>21</v>
      </c>
      <c r="F126" s="240" t="s">
        <v>188</v>
      </c>
      <c r="G126" s="238"/>
      <c r="H126" s="241">
        <v>123</v>
      </c>
      <c r="I126" s="242"/>
      <c r="J126" s="238"/>
      <c r="K126" s="238"/>
      <c r="L126" s="243"/>
      <c r="M126" s="244"/>
      <c r="N126" s="245"/>
      <c r="O126" s="245"/>
      <c r="P126" s="245"/>
      <c r="Q126" s="245"/>
      <c r="R126" s="245"/>
      <c r="S126" s="245"/>
      <c r="T126" s="246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7" t="s">
        <v>140</v>
      </c>
      <c r="AU126" s="247" t="s">
        <v>86</v>
      </c>
      <c r="AV126" s="13" t="s">
        <v>86</v>
      </c>
      <c r="AW126" s="13" t="s">
        <v>38</v>
      </c>
      <c r="AX126" s="13" t="s">
        <v>76</v>
      </c>
      <c r="AY126" s="247" t="s">
        <v>124</v>
      </c>
    </row>
    <row r="127" s="13" customFormat="1">
      <c r="A127" s="13"/>
      <c r="B127" s="237"/>
      <c r="C127" s="238"/>
      <c r="D127" s="232" t="s">
        <v>140</v>
      </c>
      <c r="E127" s="239" t="s">
        <v>21</v>
      </c>
      <c r="F127" s="240" t="s">
        <v>189</v>
      </c>
      <c r="G127" s="238"/>
      <c r="H127" s="241">
        <v>81</v>
      </c>
      <c r="I127" s="242"/>
      <c r="J127" s="238"/>
      <c r="K127" s="238"/>
      <c r="L127" s="243"/>
      <c r="M127" s="244"/>
      <c r="N127" s="245"/>
      <c r="O127" s="245"/>
      <c r="P127" s="245"/>
      <c r="Q127" s="245"/>
      <c r="R127" s="245"/>
      <c r="S127" s="245"/>
      <c r="T127" s="246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7" t="s">
        <v>140</v>
      </c>
      <c r="AU127" s="247" t="s">
        <v>86</v>
      </c>
      <c r="AV127" s="13" t="s">
        <v>86</v>
      </c>
      <c r="AW127" s="13" t="s">
        <v>38</v>
      </c>
      <c r="AX127" s="13" t="s">
        <v>76</v>
      </c>
      <c r="AY127" s="247" t="s">
        <v>124</v>
      </c>
    </row>
    <row r="128" s="14" customFormat="1">
      <c r="A128" s="14"/>
      <c r="B128" s="248"/>
      <c r="C128" s="249"/>
      <c r="D128" s="232" t="s">
        <v>140</v>
      </c>
      <c r="E128" s="250" t="s">
        <v>21</v>
      </c>
      <c r="F128" s="251" t="s">
        <v>143</v>
      </c>
      <c r="G128" s="249"/>
      <c r="H128" s="252">
        <v>522</v>
      </c>
      <c r="I128" s="253"/>
      <c r="J128" s="249"/>
      <c r="K128" s="249"/>
      <c r="L128" s="254"/>
      <c r="M128" s="255"/>
      <c r="N128" s="256"/>
      <c r="O128" s="256"/>
      <c r="P128" s="256"/>
      <c r="Q128" s="256"/>
      <c r="R128" s="256"/>
      <c r="S128" s="256"/>
      <c r="T128" s="257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8" t="s">
        <v>140</v>
      </c>
      <c r="AU128" s="258" t="s">
        <v>86</v>
      </c>
      <c r="AV128" s="14" t="s">
        <v>132</v>
      </c>
      <c r="AW128" s="14" t="s">
        <v>38</v>
      </c>
      <c r="AX128" s="14" t="s">
        <v>84</v>
      </c>
      <c r="AY128" s="258" t="s">
        <v>124</v>
      </c>
    </row>
    <row r="129" s="2" customFormat="1" ht="16.5" customHeight="1">
      <c r="A129" s="39"/>
      <c r="B129" s="40"/>
      <c r="C129" s="219" t="s">
        <v>190</v>
      </c>
      <c r="D129" s="219" t="s">
        <v>127</v>
      </c>
      <c r="E129" s="220" t="s">
        <v>191</v>
      </c>
      <c r="F129" s="221" t="s">
        <v>192</v>
      </c>
      <c r="G129" s="222" t="s">
        <v>169</v>
      </c>
      <c r="H129" s="223">
        <v>522</v>
      </c>
      <c r="I129" s="224"/>
      <c r="J129" s="225">
        <f>ROUND(I129*H129,2)</f>
        <v>0</v>
      </c>
      <c r="K129" s="221" t="s">
        <v>131</v>
      </c>
      <c r="L129" s="45"/>
      <c r="M129" s="226" t="s">
        <v>21</v>
      </c>
      <c r="N129" s="227" t="s">
        <v>47</v>
      </c>
      <c r="O129" s="85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132</v>
      </c>
      <c r="AT129" s="230" t="s">
        <v>127</v>
      </c>
      <c r="AU129" s="230" t="s">
        <v>86</v>
      </c>
      <c r="AY129" s="18" t="s">
        <v>124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84</v>
      </c>
      <c r="BK129" s="231">
        <f>ROUND(I129*H129,2)</f>
        <v>0</v>
      </c>
      <c r="BL129" s="18" t="s">
        <v>132</v>
      </c>
      <c r="BM129" s="230" t="s">
        <v>193</v>
      </c>
    </row>
    <row r="130" s="2" customFormat="1">
      <c r="A130" s="39"/>
      <c r="B130" s="40"/>
      <c r="C130" s="41"/>
      <c r="D130" s="232" t="s">
        <v>134</v>
      </c>
      <c r="E130" s="41"/>
      <c r="F130" s="233" t="s">
        <v>194</v>
      </c>
      <c r="G130" s="41"/>
      <c r="H130" s="41"/>
      <c r="I130" s="137"/>
      <c r="J130" s="41"/>
      <c r="K130" s="41"/>
      <c r="L130" s="45"/>
      <c r="M130" s="234"/>
      <c r="N130" s="235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134</v>
      </c>
      <c r="AU130" s="18" t="s">
        <v>86</v>
      </c>
    </row>
    <row r="131" s="2" customFormat="1">
      <c r="A131" s="39"/>
      <c r="B131" s="40"/>
      <c r="C131" s="41"/>
      <c r="D131" s="232" t="s">
        <v>136</v>
      </c>
      <c r="E131" s="41"/>
      <c r="F131" s="236" t="s">
        <v>195</v>
      </c>
      <c r="G131" s="41"/>
      <c r="H131" s="41"/>
      <c r="I131" s="137"/>
      <c r="J131" s="41"/>
      <c r="K131" s="41"/>
      <c r="L131" s="45"/>
      <c r="M131" s="234"/>
      <c r="N131" s="235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136</v>
      </c>
      <c r="AU131" s="18" t="s">
        <v>86</v>
      </c>
    </row>
    <row r="132" s="2" customFormat="1" ht="24" customHeight="1">
      <c r="A132" s="39"/>
      <c r="B132" s="40"/>
      <c r="C132" s="219" t="s">
        <v>148</v>
      </c>
      <c r="D132" s="219" t="s">
        <v>127</v>
      </c>
      <c r="E132" s="220" t="s">
        <v>196</v>
      </c>
      <c r="F132" s="221" t="s">
        <v>197</v>
      </c>
      <c r="G132" s="222" t="s">
        <v>169</v>
      </c>
      <c r="H132" s="223">
        <v>522</v>
      </c>
      <c r="I132" s="224"/>
      <c r="J132" s="225">
        <f>ROUND(I132*H132,2)</f>
        <v>0</v>
      </c>
      <c r="K132" s="221" t="s">
        <v>21</v>
      </c>
      <c r="L132" s="45"/>
      <c r="M132" s="226" t="s">
        <v>21</v>
      </c>
      <c r="N132" s="227" t="s">
        <v>47</v>
      </c>
      <c r="O132" s="85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132</v>
      </c>
      <c r="AT132" s="230" t="s">
        <v>127</v>
      </c>
      <c r="AU132" s="230" t="s">
        <v>86</v>
      </c>
      <c r="AY132" s="18" t="s">
        <v>124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84</v>
      </c>
      <c r="BK132" s="231">
        <f>ROUND(I132*H132,2)</f>
        <v>0</v>
      </c>
      <c r="BL132" s="18" t="s">
        <v>132</v>
      </c>
      <c r="BM132" s="230" t="s">
        <v>198</v>
      </c>
    </row>
    <row r="133" s="2" customFormat="1">
      <c r="A133" s="39"/>
      <c r="B133" s="40"/>
      <c r="C133" s="41"/>
      <c r="D133" s="232" t="s">
        <v>134</v>
      </c>
      <c r="E133" s="41"/>
      <c r="F133" s="233" t="s">
        <v>197</v>
      </c>
      <c r="G133" s="41"/>
      <c r="H133" s="41"/>
      <c r="I133" s="137"/>
      <c r="J133" s="41"/>
      <c r="K133" s="41"/>
      <c r="L133" s="45"/>
      <c r="M133" s="234"/>
      <c r="N133" s="235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134</v>
      </c>
      <c r="AU133" s="18" t="s">
        <v>86</v>
      </c>
    </row>
    <row r="134" s="2" customFormat="1">
      <c r="A134" s="39"/>
      <c r="B134" s="40"/>
      <c r="C134" s="41"/>
      <c r="D134" s="232" t="s">
        <v>136</v>
      </c>
      <c r="E134" s="41"/>
      <c r="F134" s="236" t="s">
        <v>199</v>
      </c>
      <c r="G134" s="41"/>
      <c r="H134" s="41"/>
      <c r="I134" s="137"/>
      <c r="J134" s="41"/>
      <c r="K134" s="41"/>
      <c r="L134" s="45"/>
      <c r="M134" s="234"/>
      <c r="N134" s="235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136</v>
      </c>
      <c r="AU134" s="18" t="s">
        <v>86</v>
      </c>
    </row>
    <row r="135" s="13" customFormat="1">
      <c r="A135" s="13"/>
      <c r="B135" s="237"/>
      <c r="C135" s="238"/>
      <c r="D135" s="232" t="s">
        <v>140</v>
      </c>
      <c r="E135" s="239" t="s">
        <v>21</v>
      </c>
      <c r="F135" s="240" t="s">
        <v>186</v>
      </c>
      <c r="G135" s="238"/>
      <c r="H135" s="241">
        <v>66</v>
      </c>
      <c r="I135" s="242"/>
      <c r="J135" s="238"/>
      <c r="K135" s="238"/>
      <c r="L135" s="243"/>
      <c r="M135" s="244"/>
      <c r="N135" s="245"/>
      <c r="O135" s="245"/>
      <c r="P135" s="245"/>
      <c r="Q135" s="245"/>
      <c r="R135" s="245"/>
      <c r="S135" s="245"/>
      <c r="T135" s="246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7" t="s">
        <v>140</v>
      </c>
      <c r="AU135" s="247" t="s">
        <v>86</v>
      </c>
      <c r="AV135" s="13" t="s">
        <v>86</v>
      </c>
      <c r="AW135" s="13" t="s">
        <v>38</v>
      </c>
      <c r="AX135" s="13" t="s">
        <v>76</v>
      </c>
      <c r="AY135" s="247" t="s">
        <v>124</v>
      </c>
    </row>
    <row r="136" s="13" customFormat="1">
      <c r="A136" s="13"/>
      <c r="B136" s="237"/>
      <c r="C136" s="238"/>
      <c r="D136" s="232" t="s">
        <v>140</v>
      </c>
      <c r="E136" s="239" t="s">
        <v>21</v>
      </c>
      <c r="F136" s="240" t="s">
        <v>187</v>
      </c>
      <c r="G136" s="238"/>
      <c r="H136" s="241">
        <v>252</v>
      </c>
      <c r="I136" s="242"/>
      <c r="J136" s="238"/>
      <c r="K136" s="238"/>
      <c r="L136" s="243"/>
      <c r="M136" s="244"/>
      <c r="N136" s="245"/>
      <c r="O136" s="245"/>
      <c r="P136" s="245"/>
      <c r="Q136" s="245"/>
      <c r="R136" s="245"/>
      <c r="S136" s="245"/>
      <c r="T136" s="24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7" t="s">
        <v>140</v>
      </c>
      <c r="AU136" s="247" t="s">
        <v>86</v>
      </c>
      <c r="AV136" s="13" t="s">
        <v>86</v>
      </c>
      <c r="AW136" s="13" t="s">
        <v>38</v>
      </c>
      <c r="AX136" s="13" t="s">
        <v>76</v>
      </c>
      <c r="AY136" s="247" t="s">
        <v>124</v>
      </c>
    </row>
    <row r="137" s="13" customFormat="1">
      <c r="A137" s="13"/>
      <c r="B137" s="237"/>
      <c r="C137" s="238"/>
      <c r="D137" s="232" t="s">
        <v>140</v>
      </c>
      <c r="E137" s="239" t="s">
        <v>21</v>
      </c>
      <c r="F137" s="240" t="s">
        <v>188</v>
      </c>
      <c r="G137" s="238"/>
      <c r="H137" s="241">
        <v>123</v>
      </c>
      <c r="I137" s="242"/>
      <c r="J137" s="238"/>
      <c r="K137" s="238"/>
      <c r="L137" s="243"/>
      <c r="M137" s="244"/>
      <c r="N137" s="245"/>
      <c r="O137" s="245"/>
      <c r="P137" s="245"/>
      <c r="Q137" s="245"/>
      <c r="R137" s="245"/>
      <c r="S137" s="245"/>
      <c r="T137" s="246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7" t="s">
        <v>140</v>
      </c>
      <c r="AU137" s="247" t="s">
        <v>86</v>
      </c>
      <c r="AV137" s="13" t="s">
        <v>86</v>
      </c>
      <c r="AW137" s="13" t="s">
        <v>38</v>
      </c>
      <c r="AX137" s="13" t="s">
        <v>76</v>
      </c>
      <c r="AY137" s="247" t="s">
        <v>124</v>
      </c>
    </row>
    <row r="138" s="13" customFormat="1">
      <c r="A138" s="13"/>
      <c r="B138" s="237"/>
      <c r="C138" s="238"/>
      <c r="D138" s="232" t="s">
        <v>140</v>
      </c>
      <c r="E138" s="239" t="s">
        <v>21</v>
      </c>
      <c r="F138" s="240" t="s">
        <v>189</v>
      </c>
      <c r="G138" s="238"/>
      <c r="H138" s="241">
        <v>81</v>
      </c>
      <c r="I138" s="242"/>
      <c r="J138" s="238"/>
      <c r="K138" s="238"/>
      <c r="L138" s="243"/>
      <c r="M138" s="244"/>
      <c r="N138" s="245"/>
      <c r="O138" s="245"/>
      <c r="P138" s="245"/>
      <c r="Q138" s="245"/>
      <c r="R138" s="245"/>
      <c r="S138" s="245"/>
      <c r="T138" s="24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7" t="s">
        <v>140</v>
      </c>
      <c r="AU138" s="247" t="s">
        <v>86</v>
      </c>
      <c r="AV138" s="13" t="s">
        <v>86</v>
      </c>
      <c r="AW138" s="13" t="s">
        <v>38</v>
      </c>
      <c r="AX138" s="13" t="s">
        <v>76</v>
      </c>
      <c r="AY138" s="247" t="s">
        <v>124</v>
      </c>
    </row>
    <row r="139" s="14" customFormat="1">
      <c r="A139" s="14"/>
      <c r="B139" s="248"/>
      <c r="C139" s="249"/>
      <c r="D139" s="232" t="s">
        <v>140</v>
      </c>
      <c r="E139" s="250" t="s">
        <v>21</v>
      </c>
      <c r="F139" s="251" t="s">
        <v>143</v>
      </c>
      <c r="G139" s="249"/>
      <c r="H139" s="252">
        <v>522</v>
      </c>
      <c r="I139" s="253"/>
      <c r="J139" s="249"/>
      <c r="K139" s="249"/>
      <c r="L139" s="254"/>
      <c r="M139" s="255"/>
      <c r="N139" s="256"/>
      <c r="O139" s="256"/>
      <c r="P139" s="256"/>
      <c r="Q139" s="256"/>
      <c r="R139" s="256"/>
      <c r="S139" s="256"/>
      <c r="T139" s="257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8" t="s">
        <v>140</v>
      </c>
      <c r="AU139" s="258" t="s">
        <v>86</v>
      </c>
      <c r="AV139" s="14" t="s">
        <v>132</v>
      </c>
      <c r="AW139" s="14" t="s">
        <v>38</v>
      </c>
      <c r="AX139" s="14" t="s">
        <v>84</v>
      </c>
      <c r="AY139" s="258" t="s">
        <v>124</v>
      </c>
    </row>
    <row r="140" s="2" customFormat="1" ht="16.5" customHeight="1">
      <c r="A140" s="39"/>
      <c r="B140" s="40"/>
      <c r="C140" s="219" t="s">
        <v>178</v>
      </c>
      <c r="D140" s="219" t="s">
        <v>127</v>
      </c>
      <c r="E140" s="220" t="s">
        <v>200</v>
      </c>
      <c r="F140" s="221" t="s">
        <v>201</v>
      </c>
      <c r="G140" s="222" t="s">
        <v>130</v>
      </c>
      <c r="H140" s="223">
        <v>7.5</v>
      </c>
      <c r="I140" s="224"/>
      <c r="J140" s="225">
        <f>ROUND(I140*H140,2)</f>
        <v>0</v>
      </c>
      <c r="K140" s="221" t="s">
        <v>131</v>
      </c>
      <c r="L140" s="45"/>
      <c r="M140" s="226" t="s">
        <v>21</v>
      </c>
      <c r="N140" s="227" t="s">
        <v>47</v>
      </c>
      <c r="O140" s="85"/>
      <c r="P140" s="228">
        <f>O140*H140</f>
        <v>0</v>
      </c>
      <c r="Q140" s="228">
        <v>0</v>
      </c>
      <c r="R140" s="228">
        <f>Q140*H140</f>
        <v>0</v>
      </c>
      <c r="S140" s="228">
        <v>2.5</v>
      </c>
      <c r="T140" s="229">
        <f>S140*H140</f>
        <v>18.75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0" t="s">
        <v>132</v>
      </c>
      <c r="AT140" s="230" t="s">
        <v>127</v>
      </c>
      <c r="AU140" s="230" t="s">
        <v>86</v>
      </c>
      <c r="AY140" s="18" t="s">
        <v>124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8" t="s">
        <v>84</v>
      </c>
      <c r="BK140" s="231">
        <f>ROUND(I140*H140,2)</f>
        <v>0</v>
      </c>
      <c r="BL140" s="18" t="s">
        <v>132</v>
      </c>
      <c r="BM140" s="230" t="s">
        <v>202</v>
      </c>
    </row>
    <row r="141" s="2" customFormat="1">
      <c r="A141" s="39"/>
      <c r="B141" s="40"/>
      <c r="C141" s="41"/>
      <c r="D141" s="232" t="s">
        <v>134</v>
      </c>
      <c r="E141" s="41"/>
      <c r="F141" s="233" t="s">
        <v>203</v>
      </c>
      <c r="G141" s="41"/>
      <c r="H141" s="41"/>
      <c r="I141" s="137"/>
      <c r="J141" s="41"/>
      <c r="K141" s="41"/>
      <c r="L141" s="45"/>
      <c r="M141" s="234"/>
      <c r="N141" s="235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134</v>
      </c>
      <c r="AU141" s="18" t="s">
        <v>86</v>
      </c>
    </row>
    <row r="142" s="2" customFormat="1">
      <c r="A142" s="39"/>
      <c r="B142" s="40"/>
      <c r="C142" s="41"/>
      <c r="D142" s="232" t="s">
        <v>136</v>
      </c>
      <c r="E142" s="41"/>
      <c r="F142" s="236" t="s">
        <v>204</v>
      </c>
      <c r="G142" s="41"/>
      <c r="H142" s="41"/>
      <c r="I142" s="137"/>
      <c r="J142" s="41"/>
      <c r="K142" s="41"/>
      <c r="L142" s="45"/>
      <c r="M142" s="234"/>
      <c r="N142" s="235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136</v>
      </c>
      <c r="AU142" s="18" t="s">
        <v>86</v>
      </c>
    </row>
    <row r="143" s="2" customFormat="1">
      <c r="A143" s="39"/>
      <c r="B143" s="40"/>
      <c r="C143" s="41"/>
      <c r="D143" s="232" t="s">
        <v>138</v>
      </c>
      <c r="E143" s="41"/>
      <c r="F143" s="236" t="s">
        <v>205</v>
      </c>
      <c r="G143" s="41"/>
      <c r="H143" s="41"/>
      <c r="I143" s="137"/>
      <c r="J143" s="41"/>
      <c r="K143" s="41"/>
      <c r="L143" s="45"/>
      <c r="M143" s="234"/>
      <c r="N143" s="235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138</v>
      </c>
      <c r="AU143" s="18" t="s">
        <v>86</v>
      </c>
    </row>
    <row r="144" s="13" customFormat="1">
      <c r="A144" s="13"/>
      <c r="B144" s="237"/>
      <c r="C144" s="238"/>
      <c r="D144" s="232" t="s">
        <v>140</v>
      </c>
      <c r="E144" s="239" t="s">
        <v>21</v>
      </c>
      <c r="F144" s="240" t="s">
        <v>141</v>
      </c>
      <c r="G144" s="238"/>
      <c r="H144" s="241">
        <v>5</v>
      </c>
      <c r="I144" s="242"/>
      <c r="J144" s="238"/>
      <c r="K144" s="238"/>
      <c r="L144" s="243"/>
      <c r="M144" s="244"/>
      <c r="N144" s="245"/>
      <c r="O144" s="245"/>
      <c r="P144" s="245"/>
      <c r="Q144" s="245"/>
      <c r="R144" s="245"/>
      <c r="S144" s="245"/>
      <c r="T144" s="24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7" t="s">
        <v>140</v>
      </c>
      <c r="AU144" s="247" t="s">
        <v>86</v>
      </c>
      <c r="AV144" s="13" t="s">
        <v>86</v>
      </c>
      <c r="AW144" s="13" t="s">
        <v>38</v>
      </c>
      <c r="AX144" s="13" t="s">
        <v>76</v>
      </c>
      <c r="AY144" s="247" t="s">
        <v>124</v>
      </c>
    </row>
    <row r="145" s="13" customFormat="1">
      <c r="A145" s="13"/>
      <c r="B145" s="237"/>
      <c r="C145" s="238"/>
      <c r="D145" s="232" t="s">
        <v>140</v>
      </c>
      <c r="E145" s="239" t="s">
        <v>21</v>
      </c>
      <c r="F145" s="240" t="s">
        <v>142</v>
      </c>
      <c r="G145" s="238"/>
      <c r="H145" s="241">
        <v>2.5</v>
      </c>
      <c r="I145" s="242"/>
      <c r="J145" s="238"/>
      <c r="K145" s="238"/>
      <c r="L145" s="243"/>
      <c r="M145" s="244"/>
      <c r="N145" s="245"/>
      <c r="O145" s="245"/>
      <c r="P145" s="245"/>
      <c r="Q145" s="245"/>
      <c r="R145" s="245"/>
      <c r="S145" s="245"/>
      <c r="T145" s="246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7" t="s">
        <v>140</v>
      </c>
      <c r="AU145" s="247" t="s">
        <v>86</v>
      </c>
      <c r="AV145" s="13" t="s">
        <v>86</v>
      </c>
      <c r="AW145" s="13" t="s">
        <v>38</v>
      </c>
      <c r="AX145" s="13" t="s">
        <v>76</v>
      </c>
      <c r="AY145" s="247" t="s">
        <v>124</v>
      </c>
    </row>
    <row r="146" s="14" customFormat="1">
      <c r="A146" s="14"/>
      <c r="B146" s="248"/>
      <c r="C146" s="249"/>
      <c r="D146" s="232" t="s">
        <v>140</v>
      </c>
      <c r="E146" s="250" t="s">
        <v>21</v>
      </c>
      <c r="F146" s="251" t="s">
        <v>143</v>
      </c>
      <c r="G146" s="249"/>
      <c r="H146" s="252">
        <v>7.5</v>
      </c>
      <c r="I146" s="253"/>
      <c r="J146" s="249"/>
      <c r="K146" s="249"/>
      <c r="L146" s="254"/>
      <c r="M146" s="255"/>
      <c r="N146" s="256"/>
      <c r="O146" s="256"/>
      <c r="P146" s="256"/>
      <c r="Q146" s="256"/>
      <c r="R146" s="256"/>
      <c r="S146" s="256"/>
      <c r="T146" s="257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8" t="s">
        <v>140</v>
      </c>
      <c r="AU146" s="258" t="s">
        <v>86</v>
      </c>
      <c r="AV146" s="14" t="s">
        <v>132</v>
      </c>
      <c r="AW146" s="14" t="s">
        <v>38</v>
      </c>
      <c r="AX146" s="14" t="s">
        <v>84</v>
      </c>
      <c r="AY146" s="258" t="s">
        <v>124</v>
      </c>
    </row>
    <row r="147" s="2" customFormat="1" ht="16.5" customHeight="1">
      <c r="A147" s="39"/>
      <c r="B147" s="40"/>
      <c r="C147" s="219" t="s">
        <v>206</v>
      </c>
      <c r="D147" s="219" t="s">
        <v>127</v>
      </c>
      <c r="E147" s="220" t="s">
        <v>207</v>
      </c>
      <c r="F147" s="221" t="s">
        <v>208</v>
      </c>
      <c r="G147" s="222" t="s">
        <v>130</v>
      </c>
      <c r="H147" s="223">
        <v>3.5499999999999998</v>
      </c>
      <c r="I147" s="224"/>
      <c r="J147" s="225">
        <f>ROUND(I147*H147,2)</f>
        <v>0</v>
      </c>
      <c r="K147" s="221" t="s">
        <v>131</v>
      </c>
      <c r="L147" s="45"/>
      <c r="M147" s="226" t="s">
        <v>21</v>
      </c>
      <c r="N147" s="227" t="s">
        <v>47</v>
      </c>
      <c r="O147" s="85"/>
      <c r="P147" s="228">
        <f>O147*H147</f>
        <v>0</v>
      </c>
      <c r="Q147" s="228">
        <v>0</v>
      </c>
      <c r="R147" s="228">
        <f>Q147*H147</f>
        <v>0</v>
      </c>
      <c r="S147" s="228">
        <v>1.95</v>
      </c>
      <c r="T147" s="229">
        <f>S147*H147</f>
        <v>6.9224999999999994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132</v>
      </c>
      <c r="AT147" s="230" t="s">
        <v>127</v>
      </c>
      <c r="AU147" s="230" t="s">
        <v>86</v>
      </c>
      <c r="AY147" s="18" t="s">
        <v>124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8" t="s">
        <v>84</v>
      </c>
      <c r="BK147" s="231">
        <f>ROUND(I147*H147,2)</f>
        <v>0</v>
      </c>
      <c r="BL147" s="18" t="s">
        <v>132</v>
      </c>
      <c r="BM147" s="230" t="s">
        <v>209</v>
      </c>
    </row>
    <row r="148" s="2" customFormat="1">
      <c r="A148" s="39"/>
      <c r="B148" s="40"/>
      <c r="C148" s="41"/>
      <c r="D148" s="232" t="s">
        <v>134</v>
      </c>
      <c r="E148" s="41"/>
      <c r="F148" s="233" t="s">
        <v>210</v>
      </c>
      <c r="G148" s="41"/>
      <c r="H148" s="41"/>
      <c r="I148" s="137"/>
      <c r="J148" s="41"/>
      <c r="K148" s="41"/>
      <c r="L148" s="45"/>
      <c r="M148" s="234"/>
      <c r="N148" s="235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134</v>
      </c>
      <c r="AU148" s="18" t="s">
        <v>86</v>
      </c>
    </row>
    <row r="149" s="2" customFormat="1">
      <c r="A149" s="39"/>
      <c r="B149" s="40"/>
      <c r="C149" s="41"/>
      <c r="D149" s="232" t="s">
        <v>136</v>
      </c>
      <c r="E149" s="41"/>
      <c r="F149" s="236" t="s">
        <v>211</v>
      </c>
      <c r="G149" s="41"/>
      <c r="H149" s="41"/>
      <c r="I149" s="137"/>
      <c r="J149" s="41"/>
      <c r="K149" s="41"/>
      <c r="L149" s="45"/>
      <c r="M149" s="234"/>
      <c r="N149" s="235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136</v>
      </c>
      <c r="AU149" s="18" t="s">
        <v>86</v>
      </c>
    </row>
    <row r="150" s="13" customFormat="1">
      <c r="A150" s="13"/>
      <c r="B150" s="237"/>
      <c r="C150" s="238"/>
      <c r="D150" s="232" t="s">
        <v>140</v>
      </c>
      <c r="E150" s="239" t="s">
        <v>21</v>
      </c>
      <c r="F150" s="240" t="s">
        <v>162</v>
      </c>
      <c r="G150" s="238"/>
      <c r="H150" s="241">
        <v>0.71199999999999997</v>
      </c>
      <c r="I150" s="242"/>
      <c r="J150" s="238"/>
      <c r="K150" s="238"/>
      <c r="L150" s="243"/>
      <c r="M150" s="244"/>
      <c r="N150" s="245"/>
      <c r="O150" s="245"/>
      <c r="P150" s="245"/>
      <c r="Q150" s="245"/>
      <c r="R150" s="245"/>
      <c r="S150" s="245"/>
      <c r="T150" s="24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7" t="s">
        <v>140</v>
      </c>
      <c r="AU150" s="247" t="s">
        <v>86</v>
      </c>
      <c r="AV150" s="13" t="s">
        <v>86</v>
      </c>
      <c r="AW150" s="13" t="s">
        <v>38</v>
      </c>
      <c r="AX150" s="13" t="s">
        <v>76</v>
      </c>
      <c r="AY150" s="247" t="s">
        <v>124</v>
      </c>
    </row>
    <row r="151" s="13" customFormat="1">
      <c r="A151" s="13"/>
      <c r="B151" s="237"/>
      <c r="C151" s="238"/>
      <c r="D151" s="232" t="s">
        <v>140</v>
      </c>
      <c r="E151" s="239" t="s">
        <v>21</v>
      </c>
      <c r="F151" s="240" t="s">
        <v>163</v>
      </c>
      <c r="G151" s="238"/>
      <c r="H151" s="241">
        <v>2.8380000000000001</v>
      </c>
      <c r="I151" s="242"/>
      <c r="J151" s="238"/>
      <c r="K151" s="238"/>
      <c r="L151" s="243"/>
      <c r="M151" s="244"/>
      <c r="N151" s="245"/>
      <c r="O151" s="245"/>
      <c r="P151" s="245"/>
      <c r="Q151" s="245"/>
      <c r="R151" s="245"/>
      <c r="S151" s="245"/>
      <c r="T151" s="24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7" t="s">
        <v>140</v>
      </c>
      <c r="AU151" s="247" t="s">
        <v>86</v>
      </c>
      <c r="AV151" s="13" t="s">
        <v>86</v>
      </c>
      <c r="AW151" s="13" t="s">
        <v>38</v>
      </c>
      <c r="AX151" s="13" t="s">
        <v>76</v>
      </c>
      <c r="AY151" s="247" t="s">
        <v>124</v>
      </c>
    </row>
    <row r="152" s="14" customFormat="1">
      <c r="A152" s="14"/>
      <c r="B152" s="248"/>
      <c r="C152" s="249"/>
      <c r="D152" s="232" t="s">
        <v>140</v>
      </c>
      <c r="E152" s="250" t="s">
        <v>21</v>
      </c>
      <c r="F152" s="251" t="s">
        <v>143</v>
      </c>
      <c r="G152" s="249"/>
      <c r="H152" s="252">
        <v>3.5499999999999998</v>
      </c>
      <c r="I152" s="253"/>
      <c r="J152" s="249"/>
      <c r="K152" s="249"/>
      <c r="L152" s="254"/>
      <c r="M152" s="255"/>
      <c r="N152" s="256"/>
      <c r="O152" s="256"/>
      <c r="P152" s="256"/>
      <c r="Q152" s="256"/>
      <c r="R152" s="256"/>
      <c r="S152" s="256"/>
      <c r="T152" s="257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8" t="s">
        <v>140</v>
      </c>
      <c r="AU152" s="258" t="s">
        <v>86</v>
      </c>
      <c r="AV152" s="14" t="s">
        <v>132</v>
      </c>
      <c r="AW152" s="14" t="s">
        <v>38</v>
      </c>
      <c r="AX152" s="14" t="s">
        <v>84</v>
      </c>
      <c r="AY152" s="258" t="s">
        <v>124</v>
      </c>
    </row>
    <row r="153" s="2" customFormat="1" ht="16.5" customHeight="1">
      <c r="A153" s="39"/>
      <c r="B153" s="40"/>
      <c r="C153" s="219" t="s">
        <v>212</v>
      </c>
      <c r="D153" s="219" t="s">
        <v>127</v>
      </c>
      <c r="E153" s="220" t="s">
        <v>213</v>
      </c>
      <c r="F153" s="221" t="s">
        <v>214</v>
      </c>
      <c r="G153" s="222" t="s">
        <v>169</v>
      </c>
      <c r="H153" s="223">
        <v>402.89999999999998</v>
      </c>
      <c r="I153" s="224"/>
      <c r="J153" s="225">
        <f>ROUND(I153*H153,2)</f>
        <v>0</v>
      </c>
      <c r="K153" s="221" t="s">
        <v>131</v>
      </c>
      <c r="L153" s="45"/>
      <c r="M153" s="226" t="s">
        <v>21</v>
      </c>
      <c r="N153" s="227" t="s">
        <v>47</v>
      </c>
      <c r="O153" s="85"/>
      <c r="P153" s="228">
        <f>O153*H153</f>
        <v>0</v>
      </c>
      <c r="Q153" s="228">
        <v>0</v>
      </c>
      <c r="R153" s="228">
        <f>Q153*H153</f>
        <v>0</v>
      </c>
      <c r="S153" s="228">
        <v>0.014</v>
      </c>
      <c r="T153" s="229">
        <f>S153*H153</f>
        <v>5.6406000000000001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0" t="s">
        <v>132</v>
      </c>
      <c r="AT153" s="230" t="s">
        <v>127</v>
      </c>
      <c r="AU153" s="230" t="s">
        <v>86</v>
      </c>
      <c r="AY153" s="18" t="s">
        <v>124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8" t="s">
        <v>84</v>
      </c>
      <c r="BK153" s="231">
        <f>ROUND(I153*H153,2)</f>
        <v>0</v>
      </c>
      <c r="BL153" s="18" t="s">
        <v>132</v>
      </c>
      <c r="BM153" s="230" t="s">
        <v>215</v>
      </c>
    </row>
    <row r="154" s="2" customFormat="1">
      <c r="A154" s="39"/>
      <c r="B154" s="40"/>
      <c r="C154" s="41"/>
      <c r="D154" s="232" t="s">
        <v>134</v>
      </c>
      <c r="E154" s="41"/>
      <c r="F154" s="233" t="s">
        <v>216</v>
      </c>
      <c r="G154" s="41"/>
      <c r="H154" s="41"/>
      <c r="I154" s="137"/>
      <c r="J154" s="41"/>
      <c r="K154" s="41"/>
      <c r="L154" s="45"/>
      <c r="M154" s="234"/>
      <c r="N154" s="235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134</v>
      </c>
      <c r="AU154" s="18" t="s">
        <v>86</v>
      </c>
    </row>
    <row r="155" s="2" customFormat="1">
      <c r="A155" s="39"/>
      <c r="B155" s="40"/>
      <c r="C155" s="41"/>
      <c r="D155" s="232" t="s">
        <v>138</v>
      </c>
      <c r="E155" s="41"/>
      <c r="F155" s="236" t="s">
        <v>217</v>
      </c>
      <c r="G155" s="41"/>
      <c r="H155" s="41"/>
      <c r="I155" s="137"/>
      <c r="J155" s="41"/>
      <c r="K155" s="41"/>
      <c r="L155" s="45"/>
      <c r="M155" s="234"/>
      <c r="N155" s="235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138</v>
      </c>
      <c r="AU155" s="18" t="s">
        <v>86</v>
      </c>
    </row>
    <row r="156" s="13" customFormat="1">
      <c r="A156" s="13"/>
      <c r="B156" s="237"/>
      <c r="C156" s="238"/>
      <c r="D156" s="232" t="s">
        <v>140</v>
      </c>
      <c r="E156" s="239" t="s">
        <v>21</v>
      </c>
      <c r="F156" s="240" t="s">
        <v>174</v>
      </c>
      <c r="G156" s="238"/>
      <c r="H156" s="241">
        <v>33</v>
      </c>
      <c r="I156" s="242"/>
      <c r="J156" s="238"/>
      <c r="K156" s="238"/>
      <c r="L156" s="243"/>
      <c r="M156" s="244"/>
      <c r="N156" s="245"/>
      <c r="O156" s="245"/>
      <c r="P156" s="245"/>
      <c r="Q156" s="245"/>
      <c r="R156" s="245"/>
      <c r="S156" s="245"/>
      <c r="T156" s="246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7" t="s">
        <v>140</v>
      </c>
      <c r="AU156" s="247" t="s">
        <v>86</v>
      </c>
      <c r="AV156" s="13" t="s">
        <v>86</v>
      </c>
      <c r="AW156" s="13" t="s">
        <v>38</v>
      </c>
      <c r="AX156" s="13" t="s">
        <v>76</v>
      </c>
      <c r="AY156" s="247" t="s">
        <v>124</v>
      </c>
    </row>
    <row r="157" s="13" customFormat="1">
      <c r="A157" s="13"/>
      <c r="B157" s="237"/>
      <c r="C157" s="238"/>
      <c r="D157" s="232" t="s">
        <v>140</v>
      </c>
      <c r="E157" s="239" t="s">
        <v>21</v>
      </c>
      <c r="F157" s="240" t="s">
        <v>175</v>
      </c>
      <c r="G157" s="238"/>
      <c r="H157" s="241">
        <v>252</v>
      </c>
      <c r="I157" s="242"/>
      <c r="J157" s="238"/>
      <c r="K157" s="238"/>
      <c r="L157" s="243"/>
      <c r="M157" s="244"/>
      <c r="N157" s="245"/>
      <c r="O157" s="245"/>
      <c r="P157" s="245"/>
      <c r="Q157" s="245"/>
      <c r="R157" s="245"/>
      <c r="S157" s="245"/>
      <c r="T157" s="24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7" t="s">
        <v>140</v>
      </c>
      <c r="AU157" s="247" t="s">
        <v>86</v>
      </c>
      <c r="AV157" s="13" t="s">
        <v>86</v>
      </c>
      <c r="AW157" s="13" t="s">
        <v>38</v>
      </c>
      <c r="AX157" s="13" t="s">
        <v>76</v>
      </c>
      <c r="AY157" s="247" t="s">
        <v>124</v>
      </c>
    </row>
    <row r="158" s="13" customFormat="1">
      <c r="A158" s="13"/>
      <c r="B158" s="237"/>
      <c r="C158" s="238"/>
      <c r="D158" s="232" t="s">
        <v>140</v>
      </c>
      <c r="E158" s="239" t="s">
        <v>21</v>
      </c>
      <c r="F158" s="240" t="s">
        <v>176</v>
      </c>
      <c r="G158" s="238"/>
      <c r="H158" s="241">
        <v>36.899999999999999</v>
      </c>
      <c r="I158" s="242"/>
      <c r="J158" s="238"/>
      <c r="K158" s="238"/>
      <c r="L158" s="243"/>
      <c r="M158" s="244"/>
      <c r="N158" s="245"/>
      <c r="O158" s="245"/>
      <c r="P158" s="245"/>
      <c r="Q158" s="245"/>
      <c r="R158" s="245"/>
      <c r="S158" s="245"/>
      <c r="T158" s="246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7" t="s">
        <v>140</v>
      </c>
      <c r="AU158" s="247" t="s">
        <v>86</v>
      </c>
      <c r="AV158" s="13" t="s">
        <v>86</v>
      </c>
      <c r="AW158" s="13" t="s">
        <v>38</v>
      </c>
      <c r="AX158" s="13" t="s">
        <v>76</v>
      </c>
      <c r="AY158" s="247" t="s">
        <v>124</v>
      </c>
    </row>
    <row r="159" s="13" customFormat="1">
      <c r="A159" s="13"/>
      <c r="B159" s="237"/>
      <c r="C159" s="238"/>
      <c r="D159" s="232" t="s">
        <v>140</v>
      </c>
      <c r="E159" s="239" t="s">
        <v>21</v>
      </c>
      <c r="F159" s="240" t="s">
        <v>177</v>
      </c>
      <c r="G159" s="238"/>
      <c r="H159" s="241">
        <v>81</v>
      </c>
      <c r="I159" s="242"/>
      <c r="J159" s="238"/>
      <c r="K159" s="238"/>
      <c r="L159" s="243"/>
      <c r="M159" s="244"/>
      <c r="N159" s="245"/>
      <c r="O159" s="245"/>
      <c r="P159" s="245"/>
      <c r="Q159" s="245"/>
      <c r="R159" s="245"/>
      <c r="S159" s="245"/>
      <c r="T159" s="246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7" t="s">
        <v>140</v>
      </c>
      <c r="AU159" s="247" t="s">
        <v>86</v>
      </c>
      <c r="AV159" s="13" t="s">
        <v>86</v>
      </c>
      <c r="AW159" s="13" t="s">
        <v>38</v>
      </c>
      <c r="AX159" s="13" t="s">
        <v>76</v>
      </c>
      <c r="AY159" s="247" t="s">
        <v>124</v>
      </c>
    </row>
    <row r="160" s="14" customFormat="1">
      <c r="A160" s="14"/>
      <c r="B160" s="248"/>
      <c r="C160" s="249"/>
      <c r="D160" s="232" t="s">
        <v>140</v>
      </c>
      <c r="E160" s="250" t="s">
        <v>21</v>
      </c>
      <c r="F160" s="251" t="s">
        <v>143</v>
      </c>
      <c r="G160" s="249"/>
      <c r="H160" s="252">
        <v>402.89999999999998</v>
      </c>
      <c r="I160" s="253"/>
      <c r="J160" s="249"/>
      <c r="K160" s="249"/>
      <c r="L160" s="254"/>
      <c r="M160" s="255"/>
      <c r="N160" s="256"/>
      <c r="O160" s="256"/>
      <c r="P160" s="256"/>
      <c r="Q160" s="256"/>
      <c r="R160" s="256"/>
      <c r="S160" s="256"/>
      <c r="T160" s="257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8" t="s">
        <v>140</v>
      </c>
      <c r="AU160" s="258" t="s">
        <v>86</v>
      </c>
      <c r="AV160" s="14" t="s">
        <v>132</v>
      </c>
      <c r="AW160" s="14" t="s">
        <v>38</v>
      </c>
      <c r="AX160" s="14" t="s">
        <v>84</v>
      </c>
      <c r="AY160" s="258" t="s">
        <v>124</v>
      </c>
    </row>
    <row r="161" s="2" customFormat="1" ht="16.5" customHeight="1">
      <c r="A161" s="39"/>
      <c r="B161" s="40"/>
      <c r="C161" s="219" t="s">
        <v>218</v>
      </c>
      <c r="D161" s="219" t="s">
        <v>127</v>
      </c>
      <c r="E161" s="220" t="s">
        <v>219</v>
      </c>
      <c r="F161" s="221" t="s">
        <v>220</v>
      </c>
      <c r="G161" s="222" t="s">
        <v>169</v>
      </c>
      <c r="H161" s="223">
        <v>126</v>
      </c>
      <c r="I161" s="224"/>
      <c r="J161" s="225">
        <f>ROUND(I161*H161,2)</f>
        <v>0</v>
      </c>
      <c r="K161" s="221" t="s">
        <v>131</v>
      </c>
      <c r="L161" s="45"/>
      <c r="M161" s="226" t="s">
        <v>21</v>
      </c>
      <c r="N161" s="227" t="s">
        <v>47</v>
      </c>
      <c r="O161" s="85"/>
      <c r="P161" s="228">
        <f>O161*H161</f>
        <v>0</v>
      </c>
      <c r="Q161" s="228">
        <v>0</v>
      </c>
      <c r="R161" s="228">
        <f>Q161*H161</f>
        <v>0</v>
      </c>
      <c r="S161" s="228">
        <v>0.021999999999999999</v>
      </c>
      <c r="T161" s="229">
        <f>S161*H161</f>
        <v>2.7719999999999998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0" t="s">
        <v>132</v>
      </c>
      <c r="AT161" s="230" t="s">
        <v>127</v>
      </c>
      <c r="AU161" s="230" t="s">
        <v>86</v>
      </c>
      <c r="AY161" s="18" t="s">
        <v>124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8" t="s">
        <v>84</v>
      </c>
      <c r="BK161" s="231">
        <f>ROUND(I161*H161,2)</f>
        <v>0</v>
      </c>
      <c r="BL161" s="18" t="s">
        <v>132</v>
      </c>
      <c r="BM161" s="230" t="s">
        <v>221</v>
      </c>
    </row>
    <row r="162" s="2" customFormat="1">
      <c r="A162" s="39"/>
      <c r="B162" s="40"/>
      <c r="C162" s="41"/>
      <c r="D162" s="232" t="s">
        <v>134</v>
      </c>
      <c r="E162" s="41"/>
      <c r="F162" s="233" t="s">
        <v>222</v>
      </c>
      <c r="G162" s="41"/>
      <c r="H162" s="41"/>
      <c r="I162" s="137"/>
      <c r="J162" s="41"/>
      <c r="K162" s="41"/>
      <c r="L162" s="45"/>
      <c r="M162" s="234"/>
      <c r="N162" s="235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134</v>
      </c>
      <c r="AU162" s="18" t="s">
        <v>86</v>
      </c>
    </row>
    <row r="163" s="2" customFormat="1">
      <c r="A163" s="39"/>
      <c r="B163" s="40"/>
      <c r="C163" s="41"/>
      <c r="D163" s="232" t="s">
        <v>136</v>
      </c>
      <c r="E163" s="41"/>
      <c r="F163" s="236" t="s">
        <v>223</v>
      </c>
      <c r="G163" s="41"/>
      <c r="H163" s="41"/>
      <c r="I163" s="137"/>
      <c r="J163" s="41"/>
      <c r="K163" s="41"/>
      <c r="L163" s="45"/>
      <c r="M163" s="234"/>
      <c r="N163" s="235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136</v>
      </c>
      <c r="AU163" s="18" t="s">
        <v>86</v>
      </c>
    </row>
    <row r="164" s="13" customFormat="1">
      <c r="A164" s="13"/>
      <c r="B164" s="237"/>
      <c r="C164" s="238"/>
      <c r="D164" s="232" t="s">
        <v>140</v>
      </c>
      <c r="E164" s="239" t="s">
        <v>21</v>
      </c>
      <c r="F164" s="240" t="s">
        <v>224</v>
      </c>
      <c r="G164" s="238"/>
      <c r="H164" s="241">
        <v>126</v>
      </c>
      <c r="I164" s="242"/>
      <c r="J164" s="238"/>
      <c r="K164" s="238"/>
      <c r="L164" s="243"/>
      <c r="M164" s="244"/>
      <c r="N164" s="245"/>
      <c r="O164" s="245"/>
      <c r="P164" s="245"/>
      <c r="Q164" s="245"/>
      <c r="R164" s="245"/>
      <c r="S164" s="245"/>
      <c r="T164" s="246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7" t="s">
        <v>140</v>
      </c>
      <c r="AU164" s="247" t="s">
        <v>86</v>
      </c>
      <c r="AV164" s="13" t="s">
        <v>86</v>
      </c>
      <c r="AW164" s="13" t="s">
        <v>38</v>
      </c>
      <c r="AX164" s="13" t="s">
        <v>84</v>
      </c>
      <c r="AY164" s="247" t="s">
        <v>124</v>
      </c>
    </row>
    <row r="165" s="2" customFormat="1" ht="16.5" customHeight="1">
      <c r="A165" s="39"/>
      <c r="B165" s="40"/>
      <c r="C165" s="219" t="s">
        <v>225</v>
      </c>
      <c r="D165" s="219" t="s">
        <v>127</v>
      </c>
      <c r="E165" s="220" t="s">
        <v>226</v>
      </c>
      <c r="F165" s="221" t="s">
        <v>227</v>
      </c>
      <c r="G165" s="222" t="s">
        <v>169</v>
      </c>
      <c r="H165" s="223">
        <v>522</v>
      </c>
      <c r="I165" s="224"/>
      <c r="J165" s="225">
        <f>ROUND(I165*H165,2)</f>
        <v>0</v>
      </c>
      <c r="K165" s="221" t="s">
        <v>131</v>
      </c>
      <c r="L165" s="45"/>
      <c r="M165" s="226" t="s">
        <v>21</v>
      </c>
      <c r="N165" s="227" t="s">
        <v>47</v>
      </c>
      <c r="O165" s="85"/>
      <c r="P165" s="228">
        <f>O165*H165</f>
        <v>0</v>
      </c>
      <c r="Q165" s="228">
        <v>0</v>
      </c>
      <c r="R165" s="228">
        <f>Q165*H165</f>
        <v>0</v>
      </c>
      <c r="S165" s="228">
        <v>0</v>
      </c>
      <c r="T165" s="22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0" t="s">
        <v>132</v>
      </c>
      <c r="AT165" s="230" t="s">
        <v>127</v>
      </c>
      <c r="AU165" s="230" t="s">
        <v>86</v>
      </c>
      <c r="AY165" s="18" t="s">
        <v>124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8" t="s">
        <v>84</v>
      </c>
      <c r="BK165" s="231">
        <f>ROUND(I165*H165,2)</f>
        <v>0</v>
      </c>
      <c r="BL165" s="18" t="s">
        <v>132</v>
      </c>
      <c r="BM165" s="230" t="s">
        <v>228</v>
      </c>
    </row>
    <row r="166" s="2" customFormat="1">
      <c r="A166" s="39"/>
      <c r="B166" s="40"/>
      <c r="C166" s="41"/>
      <c r="D166" s="232" t="s">
        <v>134</v>
      </c>
      <c r="E166" s="41"/>
      <c r="F166" s="233" t="s">
        <v>227</v>
      </c>
      <c r="G166" s="41"/>
      <c r="H166" s="41"/>
      <c r="I166" s="137"/>
      <c r="J166" s="41"/>
      <c r="K166" s="41"/>
      <c r="L166" s="45"/>
      <c r="M166" s="234"/>
      <c r="N166" s="235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134</v>
      </c>
      <c r="AU166" s="18" t="s">
        <v>86</v>
      </c>
    </row>
    <row r="167" s="2" customFormat="1">
      <c r="A167" s="39"/>
      <c r="B167" s="40"/>
      <c r="C167" s="41"/>
      <c r="D167" s="232" t="s">
        <v>136</v>
      </c>
      <c r="E167" s="41"/>
      <c r="F167" s="236" t="s">
        <v>229</v>
      </c>
      <c r="G167" s="41"/>
      <c r="H167" s="41"/>
      <c r="I167" s="137"/>
      <c r="J167" s="41"/>
      <c r="K167" s="41"/>
      <c r="L167" s="45"/>
      <c r="M167" s="234"/>
      <c r="N167" s="235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136</v>
      </c>
      <c r="AU167" s="18" t="s">
        <v>86</v>
      </c>
    </row>
    <row r="168" s="2" customFormat="1">
      <c r="A168" s="39"/>
      <c r="B168" s="40"/>
      <c r="C168" s="41"/>
      <c r="D168" s="232" t="s">
        <v>138</v>
      </c>
      <c r="E168" s="41"/>
      <c r="F168" s="236" t="s">
        <v>230</v>
      </c>
      <c r="G168" s="41"/>
      <c r="H168" s="41"/>
      <c r="I168" s="137"/>
      <c r="J168" s="41"/>
      <c r="K168" s="41"/>
      <c r="L168" s="45"/>
      <c r="M168" s="234"/>
      <c r="N168" s="235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138</v>
      </c>
      <c r="AU168" s="18" t="s">
        <v>86</v>
      </c>
    </row>
    <row r="169" s="13" customFormat="1">
      <c r="A169" s="13"/>
      <c r="B169" s="237"/>
      <c r="C169" s="238"/>
      <c r="D169" s="232" t="s">
        <v>140</v>
      </c>
      <c r="E169" s="239" t="s">
        <v>21</v>
      </c>
      <c r="F169" s="240" t="s">
        <v>231</v>
      </c>
      <c r="G169" s="238"/>
      <c r="H169" s="241">
        <v>66</v>
      </c>
      <c r="I169" s="242"/>
      <c r="J169" s="238"/>
      <c r="K169" s="238"/>
      <c r="L169" s="243"/>
      <c r="M169" s="244"/>
      <c r="N169" s="245"/>
      <c r="O169" s="245"/>
      <c r="P169" s="245"/>
      <c r="Q169" s="245"/>
      <c r="R169" s="245"/>
      <c r="S169" s="245"/>
      <c r="T169" s="24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7" t="s">
        <v>140</v>
      </c>
      <c r="AU169" s="247" t="s">
        <v>86</v>
      </c>
      <c r="AV169" s="13" t="s">
        <v>86</v>
      </c>
      <c r="AW169" s="13" t="s">
        <v>38</v>
      </c>
      <c r="AX169" s="13" t="s">
        <v>76</v>
      </c>
      <c r="AY169" s="247" t="s">
        <v>124</v>
      </c>
    </row>
    <row r="170" s="13" customFormat="1">
      <c r="A170" s="13"/>
      <c r="B170" s="237"/>
      <c r="C170" s="238"/>
      <c r="D170" s="232" t="s">
        <v>140</v>
      </c>
      <c r="E170" s="239" t="s">
        <v>21</v>
      </c>
      <c r="F170" s="240" t="s">
        <v>232</v>
      </c>
      <c r="G170" s="238"/>
      <c r="H170" s="241">
        <v>252</v>
      </c>
      <c r="I170" s="242"/>
      <c r="J170" s="238"/>
      <c r="K170" s="238"/>
      <c r="L170" s="243"/>
      <c r="M170" s="244"/>
      <c r="N170" s="245"/>
      <c r="O170" s="245"/>
      <c r="P170" s="245"/>
      <c r="Q170" s="245"/>
      <c r="R170" s="245"/>
      <c r="S170" s="245"/>
      <c r="T170" s="246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7" t="s">
        <v>140</v>
      </c>
      <c r="AU170" s="247" t="s">
        <v>86</v>
      </c>
      <c r="AV170" s="13" t="s">
        <v>86</v>
      </c>
      <c r="AW170" s="13" t="s">
        <v>38</v>
      </c>
      <c r="AX170" s="13" t="s">
        <v>76</v>
      </c>
      <c r="AY170" s="247" t="s">
        <v>124</v>
      </c>
    </row>
    <row r="171" s="13" customFormat="1">
      <c r="A171" s="13"/>
      <c r="B171" s="237"/>
      <c r="C171" s="238"/>
      <c r="D171" s="232" t="s">
        <v>140</v>
      </c>
      <c r="E171" s="239" t="s">
        <v>21</v>
      </c>
      <c r="F171" s="240" t="s">
        <v>233</v>
      </c>
      <c r="G171" s="238"/>
      <c r="H171" s="241">
        <v>123</v>
      </c>
      <c r="I171" s="242"/>
      <c r="J171" s="238"/>
      <c r="K171" s="238"/>
      <c r="L171" s="243"/>
      <c r="M171" s="244"/>
      <c r="N171" s="245"/>
      <c r="O171" s="245"/>
      <c r="P171" s="245"/>
      <c r="Q171" s="245"/>
      <c r="R171" s="245"/>
      <c r="S171" s="245"/>
      <c r="T171" s="246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7" t="s">
        <v>140</v>
      </c>
      <c r="AU171" s="247" t="s">
        <v>86</v>
      </c>
      <c r="AV171" s="13" t="s">
        <v>86</v>
      </c>
      <c r="AW171" s="13" t="s">
        <v>38</v>
      </c>
      <c r="AX171" s="13" t="s">
        <v>76</v>
      </c>
      <c r="AY171" s="247" t="s">
        <v>124</v>
      </c>
    </row>
    <row r="172" s="13" customFormat="1">
      <c r="A172" s="13"/>
      <c r="B172" s="237"/>
      <c r="C172" s="238"/>
      <c r="D172" s="232" t="s">
        <v>140</v>
      </c>
      <c r="E172" s="239" t="s">
        <v>21</v>
      </c>
      <c r="F172" s="240" t="s">
        <v>234</v>
      </c>
      <c r="G172" s="238"/>
      <c r="H172" s="241">
        <v>81</v>
      </c>
      <c r="I172" s="242"/>
      <c r="J172" s="238"/>
      <c r="K172" s="238"/>
      <c r="L172" s="243"/>
      <c r="M172" s="244"/>
      <c r="N172" s="245"/>
      <c r="O172" s="245"/>
      <c r="P172" s="245"/>
      <c r="Q172" s="245"/>
      <c r="R172" s="245"/>
      <c r="S172" s="245"/>
      <c r="T172" s="246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7" t="s">
        <v>140</v>
      </c>
      <c r="AU172" s="247" t="s">
        <v>86</v>
      </c>
      <c r="AV172" s="13" t="s">
        <v>86</v>
      </c>
      <c r="AW172" s="13" t="s">
        <v>38</v>
      </c>
      <c r="AX172" s="13" t="s">
        <v>76</v>
      </c>
      <c r="AY172" s="247" t="s">
        <v>124</v>
      </c>
    </row>
    <row r="173" s="14" customFormat="1">
      <c r="A173" s="14"/>
      <c r="B173" s="248"/>
      <c r="C173" s="249"/>
      <c r="D173" s="232" t="s">
        <v>140</v>
      </c>
      <c r="E173" s="250" t="s">
        <v>21</v>
      </c>
      <c r="F173" s="251" t="s">
        <v>143</v>
      </c>
      <c r="G173" s="249"/>
      <c r="H173" s="252">
        <v>522</v>
      </c>
      <c r="I173" s="253"/>
      <c r="J173" s="249"/>
      <c r="K173" s="249"/>
      <c r="L173" s="254"/>
      <c r="M173" s="255"/>
      <c r="N173" s="256"/>
      <c r="O173" s="256"/>
      <c r="P173" s="256"/>
      <c r="Q173" s="256"/>
      <c r="R173" s="256"/>
      <c r="S173" s="256"/>
      <c r="T173" s="257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8" t="s">
        <v>140</v>
      </c>
      <c r="AU173" s="258" t="s">
        <v>86</v>
      </c>
      <c r="AV173" s="14" t="s">
        <v>132</v>
      </c>
      <c r="AW173" s="14" t="s">
        <v>38</v>
      </c>
      <c r="AX173" s="14" t="s">
        <v>84</v>
      </c>
      <c r="AY173" s="258" t="s">
        <v>124</v>
      </c>
    </row>
    <row r="174" s="2" customFormat="1" ht="16.5" customHeight="1">
      <c r="A174" s="39"/>
      <c r="B174" s="40"/>
      <c r="C174" s="219" t="s">
        <v>235</v>
      </c>
      <c r="D174" s="219" t="s">
        <v>127</v>
      </c>
      <c r="E174" s="220" t="s">
        <v>236</v>
      </c>
      <c r="F174" s="221" t="s">
        <v>237</v>
      </c>
      <c r="G174" s="222" t="s">
        <v>130</v>
      </c>
      <c r="H174" s="223">
        <v>3.9700000000000002</v>
      </c>
      <c r="I174" s="224"/>
      <c r="J174" s="225">
        <f>ROUND(I174*H174,2)</f>
        <v>0</v>
      </c>
      <c r="K174" s="221" t="s">
        <v>131</v>
      </c>
      <c r="L174" s="45"/>
      <c r="M174" s="226" t="s">
        <v>21</v>
      </c>
      <c r="N174" s="227" t="s">
        <v>47</v>
      </c>
      <c r="O174" s="85"/>
      <c r="P174" s="228">
        <f>O174*H174</f>
        <v>0</v>
      </c>
      <c r="Q174" s="228">
        <v>2.5880000000000001</v>
      </c>
      <c r="R174" s="228">
        <f>Q174*H174</f>
        <v>10.274360000000002</v>
      </c>
      <c r="S174" s="228">
        <v>1.95</v>
      </c>
      <c r="T174" s="229">
        <f>S174*H174</f>
        <v>7.7415000000000003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0" t="s">
        <v>132</v>
      </c>
      <c r="AT174" s="230" t="s">
        <v>127</v>
      </c>
      <c r="AU174" s="230" t="s">
        <v>86</v>
      </c>
      <c r="AY174" s="18" t="s">
        <v>124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8" t="s">
        <v>84</v>
      </c>
      <c r="BK174" s="231">
        <f>ROUND(I174*H174,2)</f>
        <v>0</v>
      </c>
      <c r="BL174" s="18" t="s">
        <v>132</v>
      </c>
      <c r="BM174" s="230" t="s">
        <v>238</v>
      </c>
    </row>
    <row r="175" s="2" customFormat="1">
      <c r="A175" s="39"/>
      <c r="B175" s="40"/>
      <c r="C175" s="41"/>
      <c r="D175" s="232" t="s">
        <v>134</v>
      </c>
      <c r="E175" s="41"/>
      <c r="F175" s="233" t="s">
        <v>239</v>
      </c>
      <c r="G175" s="41"/>
      <c r="H175" s="41"/>
      <c r="I175" s="137"/>
      <c r="J175" s="41"/>
      <c r="K175" s="41"/>
      <c r="L175" s="45"/>
      <c r="M175" s="234"/>
      <c r="N175" s="235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134</v>
      </c>
      <c r="AU175" s="18" t="s">
        <v>86</v>
      </c>
    </row>
    <row r="176" s="2" customFormat="1">
      <c r="A176" s="39"/>
      <c r="B176" s="40"/>
      <c r="C176" s="41"/>
      <c r="D176" s="232" t="s">
        <v>136</v>
      </c>
      <c r="E176" s="41"/>
      <c r="F176" s="236" t="s">
        <v>240</v>
      </c>
      <c r="G176" s="41"/>
      <c r="H176" s="41"/>
      <c r="I176" s="137"/>
      <c r="J176" s="41"/>
      <c r="K176" s="41"/>
      <c r="L176" s="45"/>
      <c r="M176" s="234"/>
      <c r="N176" s="235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136</v>
      </c>
      <c r="AU176" s="18" t="s">
        <v>86</v>
      </c>
    </row>
    <row r="177" s="2" customFormat="1">
      <c r="A177" s="39"/>
      <c r="B177" s="40"/>
      <c r="C177" s="41"/>
      <c r="D177" s="232" t="s">
        <v>138</v>
      </c>
      <c r="E177" s="41"/>
      <c r="F177" s="236" t="s">
        <v>241</v>
      </c>
      <c r="G177" s="41"/>
      <c r="H177" s="41"/>
      <c r="I177" s="137"/>
      <c r="J177" s="41"/>
      <c r="K177" s="41"/>
      <c r="L177" s="45"/>
      <c r="M177" s="234"/>
      <c r="N177" s="235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138</v>
      </c>
      <c r="AU177" s="18" t="s">
        <v>86</v>
      </c>
    </row>
    <row r="178" s="13" customFormat="1">
      <c r="A178" s="13"/>
      <c r="B178" s="237"/>
      <c r="C178" s="238"/>
      <c r="D178" s="232" t="s">
        <v>140</v>
      </c>
      <c r="E178" s="239" t="s">
        <v>21</v>
      </c>
      <c r="F178" s="240" t="s">
        <v>242</v>
      </c>
      <c r="G178" s="238"/>
      <c r="H178" s="241">
        <v>1.0800000000000001</v>
      </c>
      <c r="I178" s="242"/>
      <c r="J178" s="238"/>
      <c r="K178" s="238"/>
      <c r="L178" s="243"/>
      <c r="M178" s="244"/>
      <c r="N178" s="245"/>
      <c r="O178" s="245"/>
      <c r="P178" s="245"/>
      <c r="Q178" s="245"/>
      <c r="R178" s="245"/>
      <c r="S178" s="245"/>
      <c r="T178" s="246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7" t="s">
        <v>140</v>
      </c>
      <c r="AU178" s="247" t="s">
        <v>86</v>
      </c>
      <c r="AV178" s="13" t="s">
        <v>86</v>
      </c>
      <c r="AW178" s="13" t="s">
        <v>38</v>
      </c>
      <c r="AX178" s="13" t="s">
        <v>76</v>
      </c>
      <c r="AY178" s="247" t="s">
        <v>124</v>
      </c>
    </row>
    <row r="179" s="13" customFormat="1">
      <c r="A179" s="13"/>
      <c r="B179" s="237"/>
      <c r="C179" s="238"/>
      <c r="D179" s="232" t="s">
        <v>140</v>
      </c>
      <c r="E179" s="239" t="s">
        <v>21</v>
      </c>
      <c r="F179" s="240" t="s">
        <v>243</v>
      </c>
      <c r="G179" s="238"/>
      <c r="H179" s="241">
        <v>2.8900000000000001</v>
      </c>
      <c r="I179" s="242"/>
      <c r="J179" s="238"/>
      <c r="K179" s="238"/>
      <c r="L179" s="243"/>
      <c r="M179" s="244"/>
      <c r="N179" s="245"/>
      <c r="O179" s="245"/>
      <c r="P179" s="245"/>
      <c r="Q179" s="245"/>
      <c r="R179" s="245"/>
      <c r="S179" s="245"/>
      <c r="T179" s="246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7" t="s">
        <v>140</v>
      </c>
      <c r="AU179" s="247" t="s">
        <v>86</v>
      </c>
      <c r="AV179" s="13" t="s">
        <v>86</v>
      </c>
      <c r="AW179" s="13" t="s">
        <v>38</v>
      </c>
      <c r="AX179" s="13" t="s">
        <v>76</v>
      </c>
      <c r="AY179" s="247" t="s">
        <v>124</v>
      </c>
    </row>
    <row r="180" s="14" customFormat="1">
      <c r="A180" s="14"/>
      <c r="B180" s="248"/>
      <c r="C180" s="249"/>
      <c r="D180" s="232" t="s">
        <v>140</v>
      </c>
      <c r="E180" s="250" t="s">
        <v>21</v>
      </c>
      <c r="F180" s="251" t="s">
        <v>143</v>
      </c>
      <c r="G180" s="249"/>
      <c r="H180" s="252">
        <v>3.9700000000000002</v>
      </c>
      <c r="I180" s="253"/>
      <c r="J180" s="249"/>
      <c r="K180" s="249"/>
      <c r="L180" s="254"/>
      <c r="M180" s="255"/>
      <c r="N180" s="256"/>
      <c r="O180" s="256"/>
      <c r="P180" s="256"/>
      <c r="Q180" s="256"/>
      <c r="R180" s="256"/>
      <c r="S180" s="256"/>
      <c r="T180" s="257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8" t="s">
        <v>140</v>
      </c>
      <c r="AU180" s="258" t="s">
        <v>86</v>
      </c>
      <c r="AV180" s="14" t="s">
        <v>132</v>
      </c>
      <c r="AW180" s="14" t="s">
        <v>38</v>
      </c>
      <c r="AX180" s="14" t="s">
        <v>84</v>
      </c>
      <c r="AY180" s="258" t="s">
        <v>124</v>
      </c>
    </row>
    <row r="181" s="2" customFormat="1" ht="16.5" customHeight="1">
      <c r="A181" s="39"/>
      <c r="B181" s="40"/>
      <c r="C181" s="219" t="s">
        <v>8</v>
      </c>
      <c r="D181" s="219" t="s">
        <v>127</v>
      </c>
      <c r="E181" s="220" t="s">
        <v>244</v>
      </c>
      <c r="F181" s="221" t="s">
        <v>245</v>
      </c>
      <c r="G181" s="222" t="s">
        <v>169</v>
      </c>
      <c r="H181" s="223">
        <v>113.40000000000001</v>
      </c>
      <c r="I181" s="224"/>
      <c r="J181" s="225">
        <f>ROUND(I181*H181,2)</f>
        <v>0</v>
      </c>
      <c r="K181" s="221" t="s">
        <v>131</v>
      </c>
      <c r="L181" s="45"/>
      <c r="M181" s="226" t="s">
        <v>21</v>
      </c>
      <c r="N181" s="227" t="s">
        <v>47</v>
      </c>
      <c r="O181" s="85"/>
      <c r="P181" s="228">
        <f>O181*H181</f>
        <v>0</v>
      </c>
      <c r="Q181" s="228">
        <v>0.099750000000000005</v>
      </c>
      <c r="R181" s="228">
        <f>Q181*H181</f>
        <v>11.311650000000002</v>
      </c>
      <c r="S181" s="228">
        <v>0</v>
      </c>
      <c r="T181" s="229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0" t="s">
        <v>132</v>
      </c>
      <c r="AT181" s="230" t="s">
        <v>127</v>
      </c>
      <c r="AU181" s="230" t="s">
        <v>86</v>
      </c>
      <c r="AY181" s="18" t="s">
        <v>124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8" t="s">
        <v>84</v>
      </c>
      <c r="BK181" s="231">
        <f>ROUND(I181*H181,2)</f>
        <v>0</v>
      </c>
      <c r="BL181" s="18" t="s">
        <v>132</v>
      </c>
      <c r="BM181" s="230" t="s">
        <v>246</v>
      </c>
    </row>
    <row r="182" s="2" customFormat="1">
      <c r="A182" s="39"/>
      <c r="B182" s="40"/>
      <c r="C182" s="41"/>
      <c r="D182" s="232" t="s">
        <v>134</v>
      </c>
      <c r="E182" s="41"/>
      <c r="F182" s="233" t="s">
        <v>247</v>
      </c>
      <c r="G182" s="41"/>
      <c r="H182" s="41"/>
      <c r="I182" s="137"/>
      <c r="J182" s="41"/>
      <c r="K182" s="41"/>
      <c r="L182" s="45"/>
      <c r="M182" s="234"/>
      <c r="N182" s="235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134</v>
      </c>
      <c r="AU182" s="18" t="s">
        <v>86</v>
      </c>
    </row>
    <row r="183" s="2" customFormat="1">
      <c r="A183" s="39"/>
      <c r="B183" s="40"/>
      <c r="C183" s="41"/>
      <c r="D183" s="232" t="s">
        <v>136</v>
      </c>
      <c r="E183" s="41"/>
      <c r="F183" s="236" t="s">
        <v>248</v>
      </c>
      <c r="G183" s="41"/>
      <c r="H183" s="41"/>
      <c r="I183" s="137"/>
      <c r="J183" s="41"/>
      <c r="K183" s="41"/>
      <c r="L183" s="45"/>
      <c r="M183" s="234"/>
      <c r="N183" s="235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136</v>
      </c>
      <c r="AU183" s="18" t="s">
        <v>86</v>
      </c>
    </row>
    <row r="184" s="2" customFormat="1">
      <c r="A184" s="39"/>
      <c r="B184" s="40"/>
      <c r="C184" s="41"/>
      <c r="D184" s="232" t="s">
        <v>138</v>
      </c>
      <c r="E184" s="41"/>
      <c r="F184" s="236" t="s">
        <v>249</v>
      </c>
      <c r="G184" s="41"/>
      <c r="H184" s="41"/>
      <c r="I184" s="137"/>
      <c r="J184" s="41"/>
      <c r="K184" s="41"/>
      <c r="L184" s="45"/>
      <c r="M184" s="234"/>
      <c r="N184" s="235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138</v>
      </c>
      <c r="AU184" s="18" t="s">
        <v>86</v>
      </c>
    </row>
    <row r="185" s="13" customFormat="1">
      <c r="A185" s="13"/>
      <c r="B185" s="237"/>
      <c r="C185" s="238"/>
      <c r="D185" s="232" t="s">
        <v>140</v>
      </c>
      <c r="E185" s="239" t="s">
        <v>21</v>
      </c>
      <c r="F185" s="240" t="s">
        <v>250</v>
      </c>
      <c r="G185" s="238"/>
      <c r="H185" s="241">
        <v>113.40000000000001</v>
      </c>
      <c r="I185" s="242"/>
      <c r="J185" s="238"/>
      <c r="K185" s="238"/>
      <c r="L185" s="243"/>
      <c r="M185" s="244"/>
      <c r="N185" s="245"/>
      <c r="O185" s="245"/>
      <c r="P185" s="245"/>
      <c r="Q185" s="245"/>
      <c r="R185" s="245"/>
      <c r="S185" s="245"/>
      <c r="T185" s="246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7" t="s">
        <v>140</v>
      </c>
      <c r="AU185" s="247" t="s">
        <v>86</v>
      </c>
      <c r="AV185" s="13" t="s">
        <v>86</v>
      </c>
      <c r="AW185" s="13" t="s">
        <v>38</v>
      </c>
      <c r="AX185" s="13" t="s">
        <v>84</v>
      </c>
      <c r="AY185" s="247" t="s">
        <v>124</v>
      </c>
    </row>
    <row r="186" s="2" customFormat="1" ht="16.5" customHeight="1">
      <c r="A186" s="39"/>
      <c r="B186" s="40"/>
      <c r="C186" s="219" t="s">
        <v>251</v>
      </c>
      <c r="D186" s="219" t="s">
        <v>127</v>
      </c>
      <c r="E186" s="220" t="s">
        <v>252</v>
      </c>
      <c r="F186" s="221" t="s">
        <v>253</v>
      </c>
      <c r="G186" s="222" t="s">
        <v>169</v>
      </c>
      <c r="H186" s="223">
        <v>12.6</v>
      </c>
      <c r="I186" s="224"/>
      <c r="J186" s="225">
        <f>ROUND(I186*H186,2)</f>
        <v>0</v>
      </c>
      <c r="K186" s="221" t="s">
        <v>131</v>
      </c>
      <c r="L186" s="45"/>
      <c r="M186" s="226" t="s">
        <v>21</v>
      </c>
      <c r="N186" s="227" t="s">
        <v>47</v>
      </c>
      <c r="O186" s="85"/>
      <c r="P186" s="228">
        <f>O186*H186</f>
        <v>0</v>
      </c>
      <c r="Q186" s="228">
        <v>0.15959999999999999</v>
      </c>
      <c r="R186" s="228">
        <f>Q186*H186</f>
        <v>2.0109599999999999</v>
      </c>
      <c r="S186" s="228">
        <v>0</v>
      </c>
      <c r="T186" s="229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0" t="s">
        <v>132</v>
      </c>
      <c r="AT186" s="230" t="s">
        <v>127</v>
      </c>
      <c r="AU186" s="230" t="s">
        <v>86</v>
      </c>
      <c r="AY186" s="18" t="s">
        <v>124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8" t="s">
        <v>84</v>
      </c>
      <c r="BK186" s="231">
        <f>ROUND(I186*H186,2)</f>
        <v>0</v>
      </c>
      <c r="BL186" s="18" t="s">
        <v>132</v>
      </c>
      <c r="BM186" s="230" t="s">
        <v>254</v>
      </c>
    </row>
    <row r="187" s="2" customFormat="1">
      <c r="A187" s="39"/>
      <c r="B187" s="40"/>
      <c r="C187" s="41"/>
      <c r="D187" s="232" t="s">
        <v>134</v>
      </c>
      <c r="E187" s="41"/>
      <c r="F187" s="233" t="s">
        <v>255</v>
      </c>
      <c r="G187" s="41"/>
      <c r="H187" s="41"/>
      <c r="I187" s="137"/>
      <c r="J187" s="41"/>
      <c r="K187" s="41"/>
      <c r="L187" s="45"/>
      <c r="M187" s="234"/>
      <c r="N187" s="235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134</v>
      </c>
      <c r="AU187" s="18" t="s">
        <v>86</v>
      </c>
    </row>
    <row r="188" s="2" customFormat="1">
      <c r="A188" s="39"/>
      <c r="B188" s="40"/>
      <c r="C188" s="41"/>
      <c r="D188" s="232" t="s">
        <v>136</v>
      </c>
      <c r="E188" s="41"/>
      <c r="F188" s="236" t="s">
        <v>248</v>
      </c>
      <c r="G188" s="41"/>
      <c r="H188" s="41"/>
      <c r="I188" s="137"/>
      <c r="J188" s="41"/>
      <c r="K188" s="41"/>
      <c r="L188" s="45"/>
      <c r="M188" s="234"/>
      <c r="N188" s="235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136</v>
      </c>
      <c r="AU188" s="18" t="s">
        <v>86</v>
      </c>
    </row>
    <row r="189" s="2" customFormat="1">
      <c r="A189" s="39"/>
      <c r="B189" s="40"/>
      <c r="C189" s="41"/>
      <c r="D189" s="232" t="s">
        <v>138</v>
      </c>
      <c r="E189" s="41"/>
      <c r="F189" s="236" t="s">
        <v>249</v>
      </c>
      <c r="G189" s="41"/>
      <c r="H189" s="41"/>
      <c r="I189" s="137"/>
      <c r="J189" s="41"/>
      <c r="K189" s="41"/>
      <c r="L189" s="45"/>
      <c r="M189" s="234"/>
      <c r="N189" s="235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138</v>
      </c>
      <c r="AU189" s="18" t="s">
        <v>86</v>
      </c>
    </row>
    <row r="190" s="13" customFormat="1">
      <c r="A190" s="13"/>
      <c r="B190" s="237"/>
      <c r="C190" s="238"/>
      <c r="D190" s="232" t="s">
        <v>140</v>
      </c>
      <c r="E190" s="239" t="s">
        <v>21</v>
      </c>
      <c r="F190" s="240" t="s">
        <v>256</v>
      </c>
      <c r="G190" s="238"/>
      <c r="H190" s="241">
        <v>12.6</v>
      </c>
      <c r="I190" s="242"/>
      <c r="J190" s="238"/>
      <c r="K190" s="238"/>
      <c r="L190" s="243"/>
      <c r="M190" s="244"/>
      <c r="N190" s="245"/>
      <c r="O190" s="245"/>
      <c r="P190" s="245"/>
      <c r="Q190" s="245"/>
      <c r="R190" s="245"/>
      <c r="S190" s="245"/>
      <c r="T190" s="246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7" t="s">
        <v>140</v>
      </c>
      <c r="AU190" s="247" t="s">
        <v>86</v>
      </c>
      <c r="AV190" s="13" t="s">
        <v>86</v>
      </c>
      <c r="AW190" s="13" t="s">
        <v>38</v>
      </c>
      <c r="AX190" s="13" t="s">
        <v>84</v>
      </c>
      <c r="AY190" s="247" t="s">
        <v>124</v>
      </c>
    </row>
    <row r="191" s="2" customFormat="1" ht="16.5" customHeight="1">
      <c r="A191" s="39"/>
      <c r="B191" s="40"/>
      <c r="C191" s="219" t="s">
        <v>257</v>
      </c>
      <c r="D191" s="219" t="s">
        <v>127</v>
      </c>
      <c r="E191" s="220" t="s">
        <v>258</v>
      </c>
      <c r="F191" s="221" t="s">
        <v>259</v>
      </c>
      <c r="G191" s="222" t="s">
        <v>169</v>
      </c>
      <c r="H191" s="223">
        <v>357.92000000000002</v>
      </c>
      <c r="I191" s="224"/>
      <c r="J191" s="225">
        <f>ROUND(I191*H191,2)</f>
        <v>0</v>
      </c>
      <c r="K191" s="221" t="s">
        <v>131</v>
      </c>
      <c r="L191" s="45"/>
      <c r="M191" s="226" t="s">
        <v>21</v>
      </c>
      <c r="N191" s="227" t="s">
        <v>47</v>
      </c>
      <c r="O191" s="85"/>
      <c r="P191" s="228">
        <f>O191*H191</f>
        <v>0</v>
      </c>
      <c r="Q191" s="228">
        <v>0.00050000000000000001</v>
      </c>
      <c r="R191" s="228">
        <f>Q191*H191</f>
        <v>0.17896000000000001</v>
      </c>
      <c r="S191" s="228">
        <v>0</v>
      </c>
      <c r="T191" s="229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0" t="s">
        <v>132</v>
      </c>
      <c r="AT191" s="230" t="s">
        <v>127</v>
      </c>
      <c r="AU191" s="230" t="s">
        <v>86</v>
      </c>
      <c r="AY191" s="18" t="s">
        <v>124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18" t="s">
        <v>84</v>
      </c>
      <c r="BK191" s="231">
        <f>ROUND(I191*H191,2)</f>
        <v>0</v>
      </c>
      <c r="BL191" s="18" t="s">
        <v>132</v>
      </c>
      <c r="BM191" s="230" t="s">
        <v>260</v>
      </c>
    </row>
    <row r="192" s="2" customFormat="1">
      <c r="A192" s="39"/>
      <c r="B192" s="40"/>
      <c r="C192" s="41"/>
      <c r="D192" s="232" t="s">
        <v>134</v>
      </c>
      <c r="E192" s="41"/>
      <c r="F192" s="233" t="s">
        <v>261</v>
      </c>
      <c r="G192" s="41"/>
      <c r="H192" s="41"/>
      <c r="I192" s="137"/>
      <c r="J192" s="41"/>
      <c r="K192" s="41"/>
      <c r="L192" s="45"/>
      <c r="M192" s="234"/>
      <c r="N192" s="235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134</v>
      </c>
      <c r="AU192" s="18" t="s">
        <v>86</v>
      </c>
    </row>
    <row r="193" s="2" customFormat="1">
      <c r="A193" s="39"/>
      <c r="B193" s="40"/>
      <c r="C193" s="41"/>
      <c r="D193" s="232" t="s">
        <v>138</v>
      </c>
      <c r="E193" s="41"/>
      <c r="F193" s="236" t="s">
        <v>262</v>
      </c>
      <c r="G193" s="41"/>
      <c r="H193" s="41"/>
      <c r="I193" s="137"/>
      <c r="J193" s="41"/>
      <c r="K193" s="41"/>
      <c r="L193" s="45"/>
      <c r="M193" s="234"/>
      <c r="N193" s="235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138</v>
      </c>
      <c r="AU193" s="18" t="s">
        <v>86</v>
      </c>
    </row>
    <row r="194" s="13" customFormat="1">
      <c r="A194" s="13"/>
      <c r="B194" s="237"/>
      <c r="C194" s="238"/>
      <c r="D194" s="232" t="s">
        <v>140</v>
      </c>
      <c r="E194" s="239" t="s">
        <v>21</v>
      </c>
      <c r="F194" s="240" t="s">
        <v>263</v>
      </c>
      <c r="G194" s="238"/>
      <c r="H194" s="241">
        <v>28.719999999999999</v>
      </c>
      <c r="I194" s="242"/>
      <c r="J194" s="238"/>
      <c r="K194" s="238"/>
      <c r="L194" s="243"/>
      <c r="M194" s="244"/>
      <c r="N194" s="245"/>
      <c r="O194" s="245"/>
      <c r="P194" s="245"/>
      <c r="Q194" s="245"/>
      <c r="R194" s="245"/>
      <c r="S194" s="245"/>
      <c r="T194" s="246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7" t="s">
        <v>140</v>
      </c>
      <c r="AU194" s="247" t="s">
        <v>86</v>
      </c>
      <c r="AV194" s="13" t="s">
        <v>86</v>
      </c>
      <c r="AW194" s="13" t="s">
        <v>38</v>
      </c>
      <c r="AX194" s="13" t="s">
        <v>76</v>
      </c>
      <c r="AY194" s="247" t="s">
        <v>124</v>
      </c>
    </row>
    <row r="195" s="13" customFormat="1">
      <c r="A195" s="13"/>
      <c r="B195" s="237"/>
      <c r="C195" s="238"/>
      <c r="D195" s="232" t="s">
        <v>140</v>
      </c>
      <c r="E195" s="239" t="s">
        <v>21</v>
      </c>
      <c r="F195" s="240" t="s">
        <v>264</v>
      </c>
      <c r="G195" s="238"/>
      <c r="H195" s="241">
        <v>77.200000000000003</v>
      </c>
      <c r="I195" s="242"/>
      <c r="J195" s="238"/>
      <c r="K195" s="238"/>
      <c r="L195" s="243"/>
      <c r="M195" s="244"/>
      <c r="N195" s="245"/>
      <c r="O195" s="245"/>
      <c r="P195" s="245"/>
      <c r="Q195" s="245"/>
      <c r="R195" s="245"/>
      <c r="S195" s="245"/>
      <c r="T195" s="246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7" t="s">
        <v>140</v>
      </c>
      <c r="AU195" s="247" t="s">
        <v>86</v>
      </c>
      <c r="AV195" s="13" t="s">
        <v>86</v>
      </c>
      <c r="AW195" s="13" t="s">
        <v>38</v>
      </c>
      <c r="AX195" s="13" t="s">
        <v>76</v>
      </c>
      <c r="AY195" s="247" t="s">
        <v>124</v>
      </c>
    </row>
    <row r="196" s="15" customFormat="1">
      <c r="A196" s="15"/>
      <c r="B196" s="269"/>
      <c r="C196" s="270"/>
      <c r="D196" s="232" t="s">
        <v>140</v>
      </c>
      <c r="E196" s="271" t="s">
        <v>21</v>
      </c>
      <c r="F196" s="272" t="s">
        <v>265</v>
      </c>
      <c r="G196" s="270"/>
      <c r="H196" s="273">
        <v>105.92</v>
      </c>
      <c r="I196" s="274"/>
      <c r="J196" s="270"/>
      <c r="K196" s="270"/>
      <c r="L196" s="275"/>
      <c r="M196" s="276"/>
      <c r="N196" s="277"/>
      <c r="O196" s="277"/>
      <c r="P196" s="277"/>
      <c r="Q196" s="277"/>
      <c r="R196" s="277"/>
      <c r="S196" s="277"/>
      <c r="T196" s="278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79" t="s">
        <v>140</v>
      </c>
      <c r="AU196" s="279" t="s">
        <v>86</v>
      </c>
      <c r="AV196" s="15" t="s">
        <v>125</v>
      </c>
      <c r="AW196" s="15" t="s">
        <v>38</v>
      </c>
      <c r="AX196" s="15" t="s">
        <v>76</v>
      </c>
      <c r="AY196" s="279" t="s">
        <v>124</v>
      </c>
    </row>
    <row r="197" s="13" customFormat="1">
      <c r="A197" s="13"/>
      <c r="B197" s="237"/>
      <c r="C197" s="238"/>
      <c r="D197" s="232" t="s">
        <v>140</v>
      </c>
      <c r="E197" s="239" t="s">
        <v>21</v>
      </c>
      <c r="F197" s="240" t="s">
        <v>266</v>
      </c>
      <c r="G197" s="238"/>
      <c r="H197" s="241">
        <v>252</v>
      </c>
      <c r="I197" s="242"/>
      <c r="J197" s="238"/>
      <c r="K197" s="238"/>
      <c r="L197" s="243"/>
      <c r="M197" s="244"/>
      <c r="N197" s="245"/>
      <c r="O197" s="245"/>
      <c r="P197" s="245"/>
      <c r="Q197" s="245"/>
      <c r="R197" s="245"/>
      <c r="S197" s="245"/>
      <c r="T197" s="246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7" t="s">
        <v>140</v>
      </c>
      <c r="AU197" s="247" t="s">
        <v>86</v>
      </c>
      <c r="AV197" s="13" t="s">
        <v>86</v>
      </c>
      <c r="AW197" s="13" t="s">
        <v>38</v>
      </c>
      <c r="AX197" s="13" t="s">
        <v>76</v>
      </c>
      <c r="AY197" s="247" t="s">
        <v>124</v>
      </c>
    </row>
    <row r="198" s="14" customFormat="1">
      <c r="A198" s="14"/>
      <c r="B198" s="248"/>
      <c r="C198" s="249"/>
      <c r="D198" s="232" t="s">
        <v>140</v>
      </c>
      <c r="E198" s="250" t="s">
        <v>21</v>
      </c>
      <c r="F198" s="251" t="s">
        <v>143</v>
      </c>
      <c r="G198" s="249"/>
      <c r="H198" s="252">
        <v>357.92000000000002</v>
      </c>
      <c r="I198" s="253"/>
      <c r="J198" s="249"/>
      <c r="K198" s="249"/>
      <c r="L198" s="254"/>
      <c r="M198" s="255"/>
      <c r="N198" s="256"/>
      <c r="O198" s="256"/>
      <c r="P198" s="256"/>
      <c r="Q198" s="256"/>
      <c r="R198" s="256"/>
      <c r="S198" s="256"/>
      <c r="T198" s="257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8" t="s">
        <v>140</v>
      </c>
      <c r="AU198" s="258" t="s">
        <v>86</v>
      </c>
      <c r="AV198" s="14" t="s">
        <v>132</v>
      </c>
      <c r="AW198" s="14" t="s">
        <v>38</v>
      </c>
      <c r="AX198" s="14" t="s">
        <v>84</v>
      </c>
      <c r="AY198" s="258" t="s">
        <v>124</v>
      </c>
    </row>
    <row r="199" s="2" customFormat="1" ht="16.5" customHeight="1">
      <c r="A199" s="39"/>
      <c r="B199" s="40"/>
      <c r="C199" s="219" t="s">
        <v>267</v>
      </c>
      <c r="D199" s="219" t="s">
        <v>127</v>
      </c>
      <c r="E199" s="220" t="s">
        <v>268</v>
      </c>
      <c r="F199" s="221" t="s">
        <v>269</v>
      </c>
      <c r="G199" s="222" t="s">
        <v>270</v>
      </c>
      <c r="H199" s="223">
        <v>21.199999999999999</v>
      </c>
      <c r="I199" s="224"/>
      <c r="J199" s="225">
        <f>ROUND(I199*H199,2)</f>
        <v>0</v>
      </c>
      <c r="K199" s="221" t="s">
        <v>131</v>
      </c>
      <c r="L199" s="45"/>
      <c r="M199" s="226" t="s">
        <v>21</v>
      </c>
      <c r="N199" s="227" t="s">
        <v>47</v>
      </c>
      <c r="O199" s="85"/>
      <c r="P199" s="228">
        <f>O199*H199</f>
        <v>0</v>
      </c>
      <c r="Q199" s="228">
        <v>0.00018000000000000001</v>
      </c>
      <c r="R199" s="228">
        <f>Q199*H199</f>
        <v>0.0038159999999999999</v>
      </c>
      <c r="S199" s="228">
        <v>0</v>
      </c>
      <c r="T199" s="229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0" t="s">
        <v>132</v>
      </c>
      <c r="AT199" s="230" t="s">
        <v>127</v>
      </c>
      <c r="AU199" s="230" t="s">
        <v>86</v>
      </c>
      <c r="AY199" s="18" t="s">
        <v>124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8" t="s">
        <v>84</v>
      </c>
      <c r="BK199" s="231">
        <f>ROUND(I199*H199,2)</f>
        <v>0</v>
      </c>
      <c r="BL199" s="18" t="s">
        <v>132</v>
      </c>
      <c r="BM199" s="230" t="s">
        <v>271</v>
      </c>
    </row>
    <row r="200" s="2" customFormat="1">
      <c r="A200" s="39"/>
      <c r="B200" s="40"/>
      <c r="C200" s="41"/>
      <c r="D200" s="232" t="s">
        <v>134</v>
      </c>
      <c r="E200" s="41"/>
      <c r="F200" s="233" t="s">
        <v>272</v>
      </c>
      <c r="G200" s="41"/>
      <c r="H200" s="41"/>
      <c r="I200" s="137"/>
      <c r="J200" s="41"/>
      <c r="K200" s="41"/>
      <c r="L200" s="45"/>
      <c r="M200" s="234"/>
      <c r="N200" s="235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134</v>
      </c>
      <c r="AU200" s="18" t="s">
        <v>86</v>
      </c>
    </row>
    <row r="201" s="2" customFormat="1">
      <c r="A201" s="39"/>
      <c r="B201" s="40"/>
      <c r="C201" s="41"/>
      <c r="D201" s="232" t="s">
        <v>136</v>
      </c>
      <c r="E201" s="41"/>
      <c r="F201" s="236" t="s">
        <v>273</v>
      </c>
      <c r="G201" s="41"/>
      <c r="H201" s="41"/>
      <c r="I201" s="137"/>
      <c r="J201" s="41"/>
      <c r="K201" s="41"/>
      <c r="L201" s="45"/>
      <c r="M201" s="234"/>
      <c r="N201" s="235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136</v>
      </c>
      <c r="AU201" s="18" t="s">
        <v>86</v>
      </c>
    </row>
    <row r="202" s="2" customFormat="1">
      <c r="A202" s="39"/>
      <c r="B202" s="40"/>
      <c r="C202" s="41"/>
      <c r="D202" s="232" t="s">
        <v>138</v>
      </c>
      <c r="E202" s="41"/>
      <c r="F202" s="236" t="s">
        <v>274</v>
      </c>
      <c r="G202" s="41"/>
      <c r="H202" s="41"/>
      <c r="I202" s="137"/>
      <c r="J202" s="41"/>
      <c r="K202" s="41"/>
      <c r="L202" s="45"/>
      <c r="M202" s="234"/>
      <c r="N202" s="235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138</v>
      </c>
      <c r="AU202" s="18" t="s">
        <v>86</v>
      </c>
    </row>
    <row r="203" s="13" customFormat="1">
      <c r="A203" s="13"/>
      <c r="B203" s="237"/>
      <c r="C203" s="238"/>
      <c r="D203" s="232" t="s">
        <v>140</v>
      </c>
      <c r="E203" s="239" t="s">
        <v>21</v>
      </c>
      <c r="F203" s="240" t="s">
        <v>275</v>
      </c>
      <c r="G203" s="238"/>
      <c r="H203" s="241">
        <v>5.7999999999999998</v>
      </c>
      <c r="I203" s="242"/>
      <c r="J203" s="238"/>
      <c r="K203" s="238"/>
      <c r="L203" s="243"/>
      <c r="M203" s="244"/>
      <c r="N203" s="245"/>
      <c r="O203" s="245"/>
      <c r="P203" s="245"/>
      <c r="Q203" s="245"/>
      <c r="R203" s="245"/>
      <c r="S203" s="245"/>
      <c r="T203" s="246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7" t="s">
        <v>140</v>
      </c>
      <c r="AU203" s="247" t="s">
        <v>86</v>
      </c>
      <c r="AV203" s="13" t="s">
        <v>86</v>
      </c>
      <c r="AW203" s="13" t="s">
        <v>38</v>
      </c>
      <c r="AX203" s="13" t="s">
        <v>76</v>
      </c>
      <c r="AY203" s="247" t="s">
        <v>124</v>
      </c>
    </row>
    <row r="204" s="13" customFormat="1">
      <c r="A204" s="13"/>
      <c r="B204" s="237"/>
      <c r="C204" s="238"/>
      <c r="D204" s="232" t="s">
        <v>140</v>
      </c>
      <c r="E204" s="239" t="s">
        <v>21</v>
      </c>
      <c r="F204" s="240" t="s">
        <v>276</v>
      </c>
      <c r="G204" s="238"/>
      <c r="H204" s="241">
        <v>15.4</v>
      </c>
      <c r="I204" s="242"/>
      <c r="J204" s="238"/>
      <c r="K204" s="238"/>
      <c r="L204" s="243"/>
      <c r="M204" s="244"/>
      <c r="N204" s="245"/>
      <c r="O204" s="245"/>
      <c r="P204" s="245"/>
      <c r="Q204" s="245"/>
      <c r="R204" s="245"/>
      <c r="S204" s="245"/>
      <c r="T204" s="246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7" t="s">
        <v>140</v>
      </c>
      <c r="AU204" s="247" t="s">
        <v>86</v>
      </c>
      <c r="AV204" s="13" t="s">
        <v>86</v>
      </c>
      <c r="AW204" s="13" t="s">
        <v>38</v>
      </c>
      <c r="AX204" s="13" t="s">
        <v>76</v>
      </c>
      <c r="AY204" s="247" t="s">
        <v>124</v>
      </c>
    </row>
    <row r="205" s="14" customFormat="1">
      <c r="A205" s="14"/>
      <c r="B205" s="248"/>
      <c r="C205" s="249"/>
      <c r="D205" s="232" t="s">
        <v>140</v>
      </c>
      <c r="E205" s="250" t="s">
        <v>21</v>
      </c>
      <c r="F205" s="251" t="s">
        <v>143</v>
      </c>
      <c r="G205" s="249"/>
      <c r="H205" s="252">
        <v>21.199999999999999</v>
      </c>
      <c r="I205" s="253"/>
      <c r="J205" s="249"/>
      <c r="K205" s="249"/>
      <c r="L205" s="254"/>
      <c r="M205" s="255"/>
      <c r="N205" s="256"/>
      <c r="O205" s="256"/>
      <c r="P205" s="256"/>
      <c r="Q205" s="256"/>
      <c r="R205" s="256"/>
      <c r="S205" s="256"/>
      <c r="T205" s="257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8" t="s">
        <v>140</v>
      </c>
      <c r="AU205" s="258" t="s">
        <v>86</v>
      </c>
      <c r="AV205" s="14" t="s">
        <v>132</v>
      </c>
      <c r="AW205" s="14" t="s">
        <v>38</v>
      </c>
      <c r="AX205" s="14" t="s">
        <v>84</v>
      </c>
      <c r="AY205" s="258" t="s">
        <v>124</v>
      </c>
    </row>
    <row r="206" s="2" customFormat="1" ht="16.5" customHeight="1">
      <c r="A206" s="39"/>
      <c r="B206" s="40"/>
      <c r="C206" s="259" t="s">
        <v>277</v>
      </c>
      <c r="D206" s="259" t="s">
        <v>144</v>
      </c>
      <c r="E206" s="260" t="s">
        <v>278</v>
      </c>
      <c r="F206" s="261" t="s">
        <v>279</v>
      </c>
      <c r="G206" s="262" t="s">
        <v>280</v>
      </c>
      <c r="H206" s="263">
        <v>106</v>
      </c>
      <c r="I206" s="264"/>
      <c r="J206" s="265">
        <f>ROUND(I206*H206,2)</f>
        <v>0</v>
      </c>
      <c r="K206" s="261" t="s">
        <v>21</v>
      </c>
      <c r="L206" s="266"/>
      <c r="M206" s="267" t="s">
        <v>21</v>
      </c>
      <c r="N206" s="268" t="s">
        <v>47</v>
      </c>
      <c r="O206" s="85"/>
      <c r="P206" s="228">
        <f>O206*H206</f>
        <v>0</v>
      </c>
      <c r="Q206" s="228">
        <v>0.00012</v>
      </c>
      <c r="R206" s="228">
        <f>Q206*H206</f>
        <v>0.01272</v>
      </c>
      <c r="S206" s="228">
        <v>0</v>
      </c>
      <c r="T206" s="229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0" t="s">
        <v>148</v>
      </c>
      <c r="AT206" s="230" t="s">
        <v>144</v>
      </c>
      <c r="AU206" s="230" t="s">
        <v>86</v>
      </c>
      <c r="AY206" s="18" t="s">
        <v>124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8" t="s">
        <v>84</v>
      </c>
      <c r="BK206" s="231">
        <f>ROUND(I206*H206,2)</f>
        <v>0</v>
      </c>
      <c r="BL206" s="18" t="s">
        <v>132</v>
      </c>
      <c r="BM206" s="230" t="s">
        <v>281</v>
      </c>
    </row>
    <row r="207" s="2" customFormat="1">
      <c r="A207" s="39"/>
      <c r="B207" s="40"/>
      <c r="C207" s="41"/>
      <c r="D207" s="232" t="s">
        <v>134</v>
      </c>
      <c r="E207" s="41"/>
      <c r="F207" s="233" t="s">
        <v>279</v>
      </c>
      <c r="G207" s="41"/>
      <c r="H207" s="41"/>
      <c r="I207" s="137"/>
      <c r="J207" s="41"/>
      <c r="K207" s="41"/>
      <c r="L207" s="45"/>
      <c r="M207" s="234"/>
      <c r="N207" s="235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134</v>
      </c>
      <c r="AU207" s="18" t="s">
        <v>86</v>
      </c>
    </row>
    <row r="208" s="2" customFormat="1">
      <c r="A208" s="39"/>
      <c r="B208" s="40"/>
      <c r="C208" s="41"/>
      <c r="D208" s="232" t="s">
        <v>138</v>
      </c>
      <c r="E208" s="41"/>
      <c r="F208" s="236" t="s">
        <v>282</v>
      </c>
      <c r="G208" s="41"/>
      <c r="H208" s="41"/>
      <c r="I208" s="137"/>
      <c r="J208" s="41"/>
      <c r="K208" s="41"/>
      <c r="L208" s="45"/>
      <c r="M208" s="234"/>
      <c r="N208" s="235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138</v>
      </c>
      <c r="AU208" s="18" t="s">
        <v>86</v>
      </c>
    </row>
    <row r="209" s="13" customFormat="1">
      <c r="A209" s="13"/>
      <c r="B209" s="237"/>
      <c r="C209" s="238"/>
      <c r="D209" s="232" t="s">
        <v>140</v>
      </c>
      <c r="E209" s="239" t="s">
        <v>21</v>
      </c>
      <c r="F209" s="240" t="s">
        <v>283</v>
      </c>
      <c r="G209" s="238"/>
      <c r="H209" s="241">
        <v>29</v>
      </c>
      <c r="I209" s="242"/>
      <c r="J209" s="238"/>
      <c r="K209" s="238"/>
      <c r="L209" s="243"/>
      <c r="M209" s="244"/>
      <c r="N209" s="245"/>
      <c r="O209" s="245"/>
      <c r="P209" s="245"/>
      <c r="Q209" s="245"/>
      <c r="R209" s="245"/>
      <c r="S209" s="245"/>
      <c r="T209" s="246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7" t="s">
        <v>140</v>
      </c>
      <c r="AU209" s="247" t="s">
        <v>86</v>
      </c>
      <c r="AV209" s="13" t="s">
        <v>86</v>
      </c>
      <c r="AW209" s="13" t="s">
        <v>38</v>
      </c>
      <c r="AX209" s="13" t="s">
        <v>76</v>
      </c>
      <c r="AY209" s="247" t="s">
        <v>124</v>
      </c>
    </row>
    <row r="210" s="13" customFormat="1">
      <c r="A210" s="13"/>
      <c r="B210" s="237"/>
      <c r="C210" s="238"/>
      <c r="D210" s="232" t="s">
        <v>140</v>
      </c>
      <c r="E210" s="239" t="s">
        <v>21</v>
      </c>
      <c r="F210" s="240" t="s">
        <v>284</v>
      </c>
      <c r="G210" s="238"/>
      <c r="H210" s="241">
        <v>77</v>
      </c>
      <c r="I210" s="242"/>
      <c r="J210" s="238"/>
      <c r="K210" s="238"/>
      <c r="L210" s="243"/>
      <c r="M210" s="244"/>
      <c r="N210" s="245"/>
      <c r="O210" s="245"/>
      <c r="P210" s="245"/>
      <c r="Q210" s="245"/>
      <c r="R210" s="245"/>
      <c r="S210" s="245"/>
      <c r="T210" s="246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7" t="s">
        <v>140</v>
      </c>
      <c r="AU210" s="247" t="s">
        <v>86</v>
      </c>
      <c r="AV210" s="13" t="s">
        <v>86</v>
      </c>
      <c r="AW210" s="13" t="s">
        <v>38</v>
      </c>
      <c r="AX210" s="13" t="s">
        <v>76</v>
      </c>
      <c r="AY210" s="247" t="s">
        <v>124</v>
      </c>
    </row>
    <row r="211" s="14" customFormat="1">
      <c r="A211" s="14"/>
      <c r="B211" s="248"/>
      <c r="C211" s="249"/>
      <c r="D211" s="232" t="s">
        <v>140</v>
      </c>
      <c r="E211" s="250" t="s">
        <v>21</v>
      </c>
      <c r="F211" s="251" t="s">
        <v>143</v>
      </c>
      <c r="G211" s="249"/>
      <c r="H211" s="252">
        <v>106</v>
      </c>
      <c r="I211" s="253"/>
      <c r="J211" s="249"/>
      <c r="K211" s="249"/>
      <c r="L211" s="254"/>
      <c r="M211" s="255"/>
      <c r="N211" s="256"/>
      <c r="O211" s="256"/>
      <c r="P211" s="256"/>
      <c r="Q211" s="256"/>
      <c r="R211" s="256"/>
      <c r="S211" s="256"/>
      <c r="T211" s="257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8" t="s">
        <v>140</v>
      </c>
      <c r="AU211" s="258" t="s">
        <v>86</v>
      </c>
      <c r="AV211" s="14" t="s">
        <v>132</v>
      </c>
      <c r="AW211" s="14" t="s">
        <v>38</v>
      </c>
      <c r="AX211" s="14" t="s">
        <v>84</v>
      </c>
      <c r="AY211" s="258" t="s">
        <v>124</v>
      </c>
    </row>
    <row r="212" s="2" customFormat="1" ht="24" customHeight="1">
      <c r="A212" s="39"/>
      <c r="B212" s="40"/>
      <c r="C212" s="219" t="s">
        <v>285</v>
      </c>
      <c r="D212" s="219" t="s">
        <v>127</v>
      </c>
      <c r="E212" s="220" t="s">
        <v>286</v>
      </c>
      <c r="F212" s="221" t="s">
        <v>287</v>
      </c>
      <c r="G212" s="222" t="s">
        <v>270</v>
      </c>
      <c r="H212" s="223">
        <v>12</v>
      </c>
      <c r="I212" s="224"/>
      <c r="J212" s="225">
        <f>ROUND(I212*H212,2)</f>
        <v>0</v>
      </c>
      <c r="K212" s="221" t="s">
        <v>21</v>
      </c>
      <c r="L212" s="45"/>
      <c r="M212" s="226" t="s">
        <v>21</v>
      </c>
      <c r="N212" s="227" t="s">
        <v>47</v>
      </c>
      <c r="O212" s="85"/>
      <c r="P212" s="228">
        <f>O212*H212</f>
        <v>0</v>
      </c>
      <c r="Q212" s="228">
        <v>0.031956400000000003</v>
      </c>
      <c r="R212" s="228">
        <f>Q212*H212</f>
        <v>0.38347680000000006</v>
      </c>
      <c r="S212" s="228">
        <v>0</v>
      </c>
      <c r="T212" s="229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0" t="s">
        <v>132</v>
      </c>
      <c r="AT212" s="230" t="s">
        <v>127</v>
      </c>
      <c r="AU212" s="230" t="s">
        <v>86</v>
      </c>
      <c r="AY212" s="18" t="s">
        <v>124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18" t="s">
        <v>84</v>
      </c>
      <c r="BK212" s="231">
        <f>ROUND(I212*H212,2)</f>
        <v>0</v>
      </c>
      <c r="BL212" s="18" t="s">
        <v>132</v>
      </c>
      <c r="BM212" s="230" t="s">
        <v>288</v>
      </c>
    </row>
    <row r="213" s="2" customFormat="1">
      <c r="A213" s="39"/>
      <c r="B213" s="40"/>
      <c r="C213" s="41"/>
      <c r="D213" s="232" t="s">
        <v>134</v>
      </c>
      <c r="E213" s="41"/>
      <c r="F213" s="233" t="s">
        <v>289</v>
      </c>
      <c r="G213" s="41"/>
      <c r="H213" s="41"/>
      <c r="I213" s="137"/>
      <c r="J213" s="41"/>
      <c r="K213" s="41"/>
      <c r="L213" s="45"/>
      <c r="M213" s="234"/>
      <c r="N213" s="235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134</v>
      </c>
      <c r="AU213" s="18" t="s">
        <v>86</v>
      </c>
    </row>
    <row r="214" s="2" customFormat="1">
      <c r="A214" s="39"/>
      <c r="B214" s="40"/>
      <c r="C214" s="41"/>
      <c r="D214" s="232" t="s">
        <v>136</v>
      </c>
      <c r="E214" s="41"/>
      <c r="F214" s="236" t="s">
        <v>290</v>
      </c>
      <c r="G214" s="41"/>
      <c r="H214" s="41"/>
      <c r="I214" s="137"/>
      <c r="J214" s="41"/>
      <c r="K214" s="41"/>
      <c r="L214" s="45"/>
      <c r="M214" s="234"/>
      <c r="N214" s="235"/>
      <c r="O214" s="85"/>
      <c r="P214" s="85"/>
      <c r="Q214" s="85"/>
      <c r="R214" s="85"/>
      <c r="S214" s="85"/>
      <c r="T214" s="86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136</v>
      </c>
      <c r="AU214" s="18" t="s">
        <v>86</v>
      </c>
    </row>
    <row r="215" s="2" customFormat="1">
      <c r="A215" s="39"/>
      <c r="B215" s="40"/>
      <c r="C215" s="41"/>
      <c r="D215" s="232" t="s">
        <v>138</v>
      </c>
      <c r="E215" s="41"/>
      <c r="F215" s="236" t="s">
        <v>291</v>
      </c>
      <c r="G215" s="41"/>
      <c r="H215" s="41"/>
      <c r="I215" s="137"/>
      <c r="J215" s="41"/>
      <c r="K215" s="41"/>
      <c r="L215" s="45"/>
      <c r="M215" s="234"/>
      <c r="N215" s="235"/>
      <c r="O215" s="85"/>
      <c r="P215" s="85"/>
      <c r="Q215" s="85"/>
      <c r="R215" s="85"/>
      <c r="S215" s="85"/>
      <c r="T215" s="86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138</v>
      </c>
      <c r="AU215" s="18" t="s">
        <v>86</v>
      </c>
    </row>
    <row r="216" s="13" customFormat="1">
      <c r="A216" s="13"/>
      <c r="B216" s="237"/>
      <c r="C216" s="238"/>
      <c r="D216" s="232" t="s">
        <v>140</v>
      </c>
      <c r="E216" s="239" t="s">
        <v>21</v>
      </c>
      <c r="F216" s="240" t="s">
        <v>292</v>
      </c>
      <c r="G216" s="238"/>
      <c r="H216" s="241">
        <v>4</v>
      </c>
      <c r="I216" s="242"/>
      <c r="J216" s="238"/>
      <c r="K216" s="238"/>
      <c r="L216" s="243"/>
      <c r="M216" s="244"/>
      <c r="N216" s="245"/>
      <c r="O216" s="245"/>
      <c r="P216" s="245"/>
      <c r="Q216" s="245"/>
      <c r="R216" s="245"/>
      <c r="S216" s="245"/>
      <c r="T216" s="246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7" t="s">
        <v>140</v>
      </c>
      <c r="AU216" s="247" t="s">
        <v>86</v>
      </c>
      <c r="AV216" s="13" t="s">
        <v>86</v>
      </c>
      <c r="AW216" s="13" t="s">
        <v>38</v>
      </c>
      <c r="AX216" s="13" t="s">
        <v>76</v>
      </c>
      <c r="AY216" s="247" t="s">
        <v>124</v>
      </c>
    </row>
    <row r="217" s="13" customFormat="1">
      <c r="A217" s="13"/>
      <c r="B217" s="237"/>
      <c r="C217" s="238"/>
      <c r="D217" s="232" t="s">
        <v>140</v>
      </c>
      <c r="E217" s="239" t="s">
        <v>21</v>
      </c>
      <c r="F217" s="240" t="s">
        <v>293</v>
      </c>
      <c r="G217" s="238"/>
      <c r="H217" s="241">
        <v>8</v>
      </c>
      <c r="I217" s="242"/>
      <c r="J217" s="238"/>
      <c r="K217" s="238"/>
      <c r="L217" s="243"/>
      <c r="M217" s="244"/>
      <c r="N217" s="245"/>
      <c r="O217" s="245"/>
      <c r="P217" s="245"/>
      <c r="Q217" s="245"/>
      <c r="R217" s="245"/>
      <c r="S217" s="245"/>
      <c r="T217" s="246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7" t="s">
        <v>140</v>
      </c>
      <c r="AU217" s="247" t="s">
        <v>86</v>
      </c>
      <c r="AV217" s="13" t="s">
        <v>86</v>
      </c>
      <c r="AW217" s="13" t="s">
        <v>38</v>
      </c>
      <c r="AX217" s="13" t="s">
        <v>76</v>
      </c>
      <c r="AY217" s="247" t="s">
        <v>124</v>
      </c>
    </row>
    <row r="218" s="14" customFormat="1">
      <c r="A218" s="14"/>
      <c r="B218" s="248"/>
      <c r="C218" s="249"/>
      <c r="D218" s="232" t="s">
        <v>140</v>
      </c>
      <c r="E218" s="250" t="s">
        <v>21</v>
      </c>
      <c r="F218" s="251" t="s">
        <v>143</v>
      </c>
      <c r="G218" s="249"/>
      <c r="H218" s="252">
        <v>12</v>
      </c>
      <c r="I218" s="253"/>
      <c r="J218" s="249"/>
      <c r="K218" s="249"/>
      <c r="L218" s="254"/>
      <c r="M218" s="255"/>
      <c r="N218" s="256"/>
      <c r="O218" s="256"/>
      <c r="P218" s="256"/>
      <c r="Q218" s="256"/>
      <c r="R218" s="256"/>
      <c r="S218" s="256"/>
      <c r="T218" s="257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8" t="s">
        <v>140</v>
      </c>
      <c r="AU218" s="258" t="s">
        <v>86</v>
      </c>
      <c r="AV218" s="14" t="s">
        <v>132</v>
      </c>
      <c r="AW218" s="14" t="s">
        <v>38</v>
      </c>
      <c r="AX218" s="14" t="s">
        <v>84</v>
      </c>
      <c r="AY218" s="258" t="s">
        <v>124</v>
      </c>
    </row>
    <row r="219" s="2" customFormat="1" ht="16.5" customHeight="1">
      <c r="A219" s="39"/>
      <c r="B219" s="40"/>
      <c r="C219" s="219" t="s">
        <v>7</v>
      </c>
      <c r="D219" s="219" t="s">
        <v>127</v>
      </c>
      <c r="E219" s="220" t="s">
        <v>294</v>
      </c>
      <c r="F219" s="221" t="s">
        <v>295</v>
      </c>
      <c r="G219" s="222" t="s">
        <v>296</v>
      </c>
      <c r="H219" s="223">
        <v>1</v>
      </c>
      <c r="I219" s="224"/>
      <c r="J219" s="225">
        <f>ROUND(I219*H219,2)</f>
        <v>0</v>
      </c>
      <c r="K219" s="221" t="s">
        <v>21</v>
      </c>
      <c r="L219" s="45"/>
      <c r="M219" s="226" t="s">
        <v>21</v>
      </c>
      <c r="N219" s="227" t="s">
        <v>47</v>
      </c>
      <c r="O219" s="85"/>
      <c r="P219" s="228">
        <f>O219*H219</f>
        <v>0</v>
      </c>
      <c r="Q219" s="228">
        <v>0</v>
      </c>
      <c r="R219" s="228">
        <f>Q219*H219</f>
        <v>0</v>
      </c>
      <c r="S219" s="228">
        <v>0</v>
      </c>
      <c r="T219" s="229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0" t="s">
        <v>132</v>
      </c>
      <c r="AT219" s="230" t="s">
        <v>127</v>
      </c>
      <c r="AU219" s="230" t="s">
        <v>86</v>
      </c>
      <c r="AY219" s="18" t="s">
        <v>124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18" t="s">
        <v>84</v>
      </c>
      <c r="BK219" s="231">
        <f>ROUND(I219*H219,2)</f>
        <v>0</v>
      </c>
      <c r="BL219" s="18" t="s">
        <v>132</v>
      </c>
      <c r="BM219" s="230" t="s">
        <v>297</v>
      </c>
    </row>
    <row r="220" s="2" customFormat="1">
      <c r="A220" s="39"/>
      <c r="B220" s="40"/>
      <c r="C220" s="41"/>
      <c r="D220" s="232" t="s">
        <v>134</v>
      </c>
      <c r="E220" s="41"/>
      <c r="F220" s="233" t="s">
        <v>295</v>
      </c>
      <c r="G220" s="41"/>
      <c r="H220" s="41"/>
      <c r="I220" s="137"/>
      <c r="J220" s="41"/>
      <c r="K220" s="41"/>
      <c r="L220" s="45"/>
      <c r="M220" s="234"/>
      <c r="N220" s="235"/>
      <c r="O220" s="85"/>
      <c r="P220" s="85"/>
      <c r="Q220" s="85"/>
      <c r="R220" s="85"/>
      <c r="S220" s="85"/>
      <c r="T220" s="86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134</v>
      </c>
      <c r="AU220" s="18" t="s">
        <v>86</v>
      </c>
    </row>
    <row r="221" s="2" customFormat="1">
      <c r="A221" s="39"/>
      <c r="B221" s="40"/>
      <c r="C221" s="41"/>
      <c r="D221" s="232" t="s">
        <v>138</v>
      </c>
      <c r="E221" s="41"/>
      <c r="F221" s="236" t="s">
        <v>298</v>
      </c>
      <c r="G221" s="41"/>
      <c r="H221" s="41"/>
      <c r="I221" s="137"/>
      <c r="J221" s="41"/>
      <c r="K221" s="41"/>
      <c r="L221" s="45"/>
      <c r="M221" s="234"/>
      <c r="N221" s="235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138</v>
      </c>
      <c r="AU221" s="18" t="s">
        <v>86</v>
      </c>
    </row>
    <row r="222" s="12" customFormat="1" ht="22.8" customHeight="1">
      <c r="A222" s="12"/>
      <c r="B222" s="203"/>
      <c r="C222" s="204"/>
      <c r="D222" s="205" t="s">
        <v>75</v>
      </c>
      <c r="E222" s="217" t="s">
        <v>299</v>
      </c>
      <c r="F222" s="217" t="s">
        <v>300</v>
      </c>
      <c r="G222" s="204"/>
      <c r="H222" s="204"/>
      <c r="I222" s="207"/>
      <c r="J222" s="218">
        <f>BK222</f>
        <v>0</v>
      </c>
      <c r="K222" s="204"/>
      <c r="L222" s="209"/>
      <c r="M222" s="210"/>
      <c r="N222" s="211"/>
      <c r="O222" s="211"/>
      <c r="P222" s="212">
        <f>SUM(P223:P225)</f>
        <v>0</v>
      </c>
      <c r="Q222" s="211"/>
      <c r="R222" s="212">
        <f>SUM(R223:R225)</f>
        <v>0</v>
      </c>
      <c r="S222" s="211"/>
      <c r="T222" s="213">
        <f>SUM(T223:T225)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14" t="s">
        <v>84</v>
      </c>
      <c r="AT222" s="215" t="s">
        <v>75</v>
      </c>
      <c r="AU222" s="215" t="s">
        <v>84</v>
      </c>
      <c r="AY222" s="214" t="s">
        <v>124</v>
      </c>
      <c r="BK222" s="216">
        <f>SUM(BK223:BK225)</f>
        <v>0</v>
      </c>
    </row>
    <row r="223" s="2" customFormat="1" ht="16.5" customHeight="1">
      <c r="A223" s="39"/>
      <c r="B223" s="40"/>
      <c r="C223" s="219" t="s">
        <v>301</v>
      </c>
      <c r="D223" s="219" t="s">
        <v>127</v>
      </c>
      <c r="E223" s="220" t="s">
        <v>302</v>
      </c>
      <c r="F223" s="221" t="s">
        <v>303</v>
      </c>
      <c r="G223" s="222" t="s">
        <v>147</v>
      </c>
      <c r="H223" s="223">
        <v>53.511000000000003</v>
      </c>
      <c r="I223" s="224"/>
      <c r="J223" s="225">
        <f>ROUND(I223*H223,2)</f>
        <v>0</v>
      </c>
      <c r="K223" s="221" t="s">
        <v>21</v>
      </c>
      <c r="L223" s="45"/>
      <c r="M223" s="226" t="s">
        <v>21</v>
      </c>
      <c r="N223" s="227" t="s">
        <v>47</v>
      </c>
      <c r="O223" s="85"/>
      <c r="P223" s="228">
        <f>O223*H223</f>
        <v>0</v>
      </c>
      <c r="Q223" s="228">
        <v>0</v>
      </c>
      <c r="R223" s="228">
        <f>Q223*H223</f>
        <v>0</v>
      </c>
      <c r="S223" s="228">
        <v>0</v>
      </c>
      <c r="T223" s="229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0" t="s">
        <v>132</v>
      </c>
      <c r="AT223" s="230" t="s">
        <v>127</v>
      </c>
      <c r="AU223" s="230" t="s">
        <v>86</v>
      </c>
      <c r="AY223" s="18" t="s">
        <v>124</v>
      </c>
      <c r="BE223" s="231">
        <f>IF(N223="základní",J223,0)</f>
        <v>0</v>
      </c>
      <c r="BF223" s="231">
        <f>IF(N223="snížená",J223,0)</f>
        <v>0</v>
      </c>
      <c r="BG223" s="231">
        <f>IF(N223="zákl. přenesená",J223,0)</f>
        <v>0</v>
      </c>
      <c r="BH223" s="231">
        <f>IF(N223="sníž. přenesená",J223,0)</f>
        <v>0</v>
      </c>
      <c r="BI223" s="231">
        <f>IF(N223="nulová",J223,0)</f>
        <v>0</v>
      </c>
      <c r="BJ223" s="18" t="s">
        <v>84</v>
      </c>
      <c r="BK223" s="231">
        <f>ROUND(I223*H223,2)</f>
        <v>0</v>
      </c>
      <c r="BL223" s="18" t="s">
        <v>132</v>
      </c>
      <c r="BM223" s="230" t="s">
        <v>304</v>
      </c>
    </row>
    <row r="224" s="2" customFormat="1">
      <c r="A224" s="39"/>
      <c r="B224" s="40"/>
      <c r="C224" s="41"/>
      <c r="D224" s="232" t="s">
        <v>134</v>
      </c>
      <c r="E224" s="41"/>
      <c r="F224" s="233" t="s">
        <v>303</v>
      </c>
      <c r="G224" s="41"/>
      <c r="H224" s="41"/>
      <c r="I224" s="137"/>
      <c r="J224" s="41"/>
      <c r="K224" s="41"/>
      <c r="L224" s="45"/>
      <c r="M224" s="234"/>
      <c r="N224" s="235"/>
      <c r="O224" s="85"/>
      <c r="P224" s="85"/>
      <c r="Q224" s="85"/>
      <c r="R224" s="85"/>
      <c r="S224" s="85"/>
      <c r="T224" s="86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134</v>
      </c>
      <c r="AU224" s="18" t="s">
        <v>86</v>
      </c>
    </row>
    <row r="225" s="13" customFormat="1">
      <c r="A225" s="13"/>
      <c r="B225" s="237"/>
      <c r="C225" s="238"/>
      <c r="D225" s="232" t="s">
        <v>140</v>
      </c>
      <c r="E225" s="239" t="s">
        <v>21</v>
      </c>
      <c r="F225" s="240" t="s">
        <v>305</v>
      </c>
      <c r="G225" s="238"/>
      <c r="H225" s="241">
        <v>53.511000000000003</v>
      </c>
      <c r="I225" s="242"/>
      <c r="J225" s="238"/>
      <c r="K225" s="238"/>
      <c r="L225" s="243"/>
      <c r="M225" s="244"/>
      <c r="N225" s="245"/>
      <c r="O225" s="245"/>
      <c r="P225" s="245"/>
      <c r="Q225" s="245"/>
      <c r="R225" s="245"/>
      <c r="S225" s="245"/>
      <c r="T225" s="246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7" t="s">
        <v>140</v>
      </c>
      <c r="AU225" s="247" t="s">
        <v>86</v>
      </c>
      <c r="AV225" s="13" t="s">
        <v>86</v>
      </c>
      <c r="AW225" s="13" t="s">
        <v>38</v>
      </c>
      <c r="AX225" s="13" t="s">
        <v>84</v>
      </c>
      <c r="AY225" s="247" t="s">
        <v>124</v>
      </c>
    </row>
    <row r="226" s="12" customFormat="1" ht="22.8" customHeight="1">
      <c r="A226" s="12"/>
      <c r="B226" s="203"/>
      <c r="C226" s="204"/>
      <c r="D226" s="205" t="s">
        <v>75</v>
      </c>
      <c r="E226" s="217" t="s">
        <v>306</v>
      </c>
      <c r="F226" s="217" t="s">
        <v>307</v>
      </c>
      <c r="G226" s="204"/>
      <c r="H226" s="204"/>
      <c r="I226" s="207"/>
      <c r="J226" s="218">
        <f>BK226</f>
        <v>0</v>
      </c>
      <c r="K226" s="204"/>
      <c r="L226" s="209"/>
      <c r="M226" s="210"/>
      <c r="N226" s="211"/>
      <c r="O226" s="211"/>
      <c r="P226" s="212">
        <f>SUM(P227:P229)</f>
        <v>0</v>
      </c>
      <c r="Q226" s="211"/>
      <c r="R226" s="212">
        <f>SUM(R227:R229)</f>
        <v>0</v>
      </c>
      <c r="S226" s="211"/>
      <c r="T226" s="213">
        <f>SUM(T227:T229)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14" t="s">
        <v>84</v>
      </c>
      <c r="AT226" s="215" t="s">
        <v>75</v>
      </c>
      <c r="AU226" s="215" t="s">
        <v>84</v>
      </c>
      <c r="AY226" s="214" t="s">
        <v>124</v>
      </c>
      <c r="BK226" s="216">
        <f>SUM(BK227:BK229)</f>
        <v>0</v>
      </c>
    </row>
    <row r="227" s="2" customFormat="1" ht="16.5" customHeight="1">
      <c r="A227" s="39"/>
      <c r="B227" s="40"/>
      <c r="C227" s="219" t="s">
        <v>308</v>
      </c>
      <c r="D227" s="219" t="s">
        <v>127</v>
      </c>
      <c r="E227" s="220" t="s">
        <v>309</v>
      </c>
      <c r="F227" s="221" t="s">
        <v>310</v>
      </c>
      <c r="G227" s="222" t="s">
        <v>147</v>
      </c>
      <c r="H227" s="223">
        <v>67.900000000000006</v>
      </c>
      <c r="I227" s="224"/>
      <c r="J227" s="225">
        <f>ROUND(I227*H227,2)</f>
        <v>0</v>
      </c>
      <c r="K227" s="221" t="s">
        <v>131</v>
      </c>
      <c r="L227" s="45"/>
      <c r="M227" s="226" t="s">
        <v>21</v>
      </c>
      <c r="N227" s="227" t="s">
        <v>47</v>
      </c>
      <c r="O227" s="85"/>
      <c r="P227" s="228">
        <f>O227*H227</f>
        <v>0</v>
      </c>
      <c r="Q227" s="228">
        <v>0</v>
      </c>
      <c r="R227" s="228">
        <f>Q227*H227</f>
        <v>0</v>
      </c>
      <c r="S227" s="228">
        <v>0</v>
      </c>
      <c r="T227" s="229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0" t="s">
        <v>132</v>
      </c>
      <c r="AT227" s="230" t="s">
        <v>127</v>
      </c>
      <c r="AU227" s="230" t="s">
        <v>86</v>
      </c>
      <c r="AY227" s="18" t="s">
        <v>124</v>
      </c>
      <c r="BE227" s="231">
        <f>IF(N227="základní",J227,0)</f>
        <v>0</v>
      </c>
      <c r="BF227" s="231">
        <f>IF(N227="snížená",J227,0)</f>
        <v>0</v>
      </c>
      <c r="BG227" s="231">
        <f>IF(N227="zákl. přenesená",J227,0)</f>
        <v>0</v>
      </c>
      <c r="BH227" s="231">
        <f>IF(N227="sníž. přenesená",J227,0)</f>
        <v>0</v>
      </c>
      <c r="BI227" s="231">
        <f>IF(N227="nulová",J227,0)</f>
        <v>0</v>
      </c>
      <c r="BJ227" s="18" t="s">
        <v>84</v>
      </c>
      <c r="BK227" s="231">
        <f>ROUND(I227*H227,2)</f>
        <v>0</v>
      </c>
      <c r="BL227" s="18" t="s">
        <v>132</v>
      </c>
      <c r="BM227" s="230" t="s">
        <v>311</v>
      </c>
    </row>
    <row r="228" s="2" customFormat="1">
      <c r="A228" s="39"/>
      <c r="B228" s="40"/>
      <c r="C228" s="41"/>
      <c r="D228" s="232" t="s">
        <v>134</v>
      </c>
      <c r="E228" s="41"/>
      <c r="F228" s="233" t="s">
        <v>312</v>
      </c>
      <c r="G228" s="41"/>
      <c r="H228" s="41"/>
      <c r="I228" s="137"/>
      <c r="J228" s="41"/>
      <c r="K228" s="41"/>
      <c r="L228" s="45"/>
      <c r="M228" s="234"/>
      <c r="N228" s="235"/>
      <c r="O228" s="85"/>
      <c r="P228" s="85"/>
      <c r="Q228" s="85"/>
      <c r="R228" s="85"/>
      <c r="S228" s="85"/>
      <c r="T228" s="86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134</v>
      </c>
      <c r="AU228" s="18" t="s">
        <v>86</v>
      </c>
    </row>
    <row r="229" s="2" customFormat="1">
      <c r="A229" s="39"/>
      <c r="B229" s="40"/>
      <c r="C229" s="41"/>
      <c r="D229" s="232" t="s">
        <v>136</v>
      </c>
      <c r="E229" s="41"/>
      <c r="F229" s="236" t="s">
        <v>313</v>
      </c>
      <c r="G229" s="41"/>
      <c r="H229" s="41"/>
      <c r="I229" s="137"/>
      <c r="J229" s="41"/>
      <c r="K229" s="41"/>
      <c r="L229" s="45"/>
      <c r="M229" s="280"/>
      <c r="N229" s="281"/>
      <c r="O229" s="282"/>
      <c r="P229" s="282"/>
      <c r="Q229" s="282"/>
      <c r="R229" s="282"/>
      <c r="S229" s="282"/>
      <c r="T229" s="283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136</v>
      </c>
      <c r="AU229" s="18" t="s">
        <v>86</v>
      </c>
    </row>
    <row r="230" s="2" customFormat="1" ht="6.96" customHeight="1">
      <c r="A230" s="39"/>
      <c r="B230" s="60"/>
      <c r="C230" s="61"/>
      <c r="D230" s="61"/>
      <c r="E230" s="61"/>
      <c r="F230" s="61"/>
      <c r="G230" s="61"/>
      <c r="H230" s="61"/>
      <c r="I230" s="167"/>
      <c r="J230" s="61"/>
      <c r="K230" s="61"/>
      <c r="L230" s="45"/>
      <c r="M230" s="39"/>
      <c r="O230" s="39"/>
      <c r="P230" s="39"/>
      <c r="Q230" s="39"/>
      <c r="R230" s="39"/>
      <c r="S230" s="39"/>
      <c r="T230" s="39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</row>
  </sheetData>
  <sheetProtection sheet="1" autoFilter="0" formatColumns="0" formatRows="0" objects="1" scenarios="1" spinCount="100000" saltValue="NlfOFQyoMYJ6k+BFzh1Hadacj9AIG2y6OVjg2Ifoqv5fKV8UJNSfocGI7I5f7pv3O/Ggx0vx9IBhysc5OtPFjQ==" hashValue="9IDYby6AFsNM9ckfWvUZPDMIZnPNJgzn9HExxteByG4aj+9KhUmfKHrq1Jpv+weU0WecP28wIwTWz/Y31aC7gg==" algorithmName="SHA-512" password="CC35"/>
  <autoFilter ref="C84:K229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29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29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2"/>
      <c r="J3" s="131"/>
      <c r="K3" s="131"/>
      <c r="L3" s="21"/>
      <c r="AT3" s="18" t="s">
        <v>86</v>
      </c>
    </row>
    <row r="4" s="1" customFormat="1" ht="24.96" customHeight="1">
      <c r="B4" s="21"/>
      <c r="D4" s="133" t="s">
        <v>96</v>
      </c>
      <c r="I4" s="129"/>
      <c r="L4" s="21"/>
      <c r="M4" s="134" t="s">
        <v>10</v>
      </c>
      <c r="AT4" s="18" t="s">
        <v>4</v>
      </c>
    </row>
    <row r="5" s="1" customFormat="1" ht="6.96" customHeight="1">
      <c r="B5" s="21"/>
      <c r="I5" s="129"/>
      <c r="L5" s="21"/>
    </row>
    <row r="6" s="1" customFormat="1" ht="12" customHeight="1">
      <c r="B6" s="21"/>
      <c r="D6" s="135" t="s">
        <v>16</v>
      </c>
      <c r="I6" s="129"/>
      <c r="L6" s="21"/>
    </row>
    <row r="7" s="1" customFormat="1" ht="16.5" customHeight="1">
      <c r="B7" s="21"/>
      <c r="E7" s="136" t="str">
        <f>'Rekapitulace stavby'!K6</f>
        <v>Vltava ř.km 17,55 - 17,60 Miřejovice oprava opěrné zdi LB</v>
      </c>
      <c r="F7" s="135"/>
      <c r="G7" s="135"/>
      <c r="H7" s="135"/>
      <c r="I7" s="129"/>
      <c r="L7" s="21"/>
    </row>
    <row r="8" s="2" customFormat="1" ht="12" customHeight="1">
      <c r="A8" s="39"/>
      <c r="B8" s="45"/>
      <c r="C8" s="39"/>
      <c r="D8" s="135" t="s">
        <v>97</v>
      </c>
      <c r="E8" s="39"/>
      <c r="F8" s="39"/>
      <c r="G8" s="39"/>
      <c r="H8" s="39"/>
      <c r="I8" s="137"/>
      <c r="J8" s="39"/>
      <c r="K8" s="39"/>
      <c r="L8" s="138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9" t="s">
        <v>314</v>
      </c>
      <c r="F9" s="39"/>
      <c r="G9" s="39"/>
      <c r="H9" s="39"/>
      <c r="I9" s="137"/>
      <c r="J9" s="39"/>
      <c r="K9" s="39"/>
      <c r="L9" s="138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37"/>
      <c r="J10" s="39"/>
      <c r="K10" s="39"/>
      <c r="L10" s="138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5" t="s">
        <v>18</v>
      </c>
      <c r="E11" s="39"/>
      <c r="F11" s="140" t="s">
        <v>19</v>
      </c>
      <c r="G11" s="39"/>
      <c r="H11" s="39"/>
      <c r="I11" s="141" t="s">
        <v>20</v>
      </c>
      <c r="J11" s="140" t="s">
        <v>21</v>
      </c>
      <c r="K11" s="39"/>
      <c r="L11" s="138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5" t="s">
        <v>22</v>
      </c>
      <c r="E12" s="39"/>
      <c r="F12" s="140" t="s">
        <v>23</v>
      </c>
      <c r="G12" s="39"/>
      <c r="H12" s="39"/>
      <c r="I12" s="141" t="s">
        <v>24</v>
      </c>
      <c r="J12" s="142" t="str">
        <f>'Rekapitulace stavby'!AN8</f>
        <v>22. 11. 2019</v>
      </c>
      <c r="K12" s="39"/>
      <c r="L12" s="138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37"/>
      <c r="J13" s="39"/>
      <c r="K13" s="39"/>
      <c r="L13" s="138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5" t="s">
        <v>26</v>
      </c>
      <c r="E14" s="39"/>
      <c r="F14" s="39"/>
      <c r="G14" s="39"/>
      <c r="H14" s="39"/>
      <c r="I14" s="141" t="s">
        <v>27</v>
      </c>
      <c r="J14" s="140" t="s">
        <v>28</v>
      </c>
      <c r="K14" s="39"/>
      <c r="L14" s="138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0" t="s">
        <v>29</v>
      </c>
      <c r="F15" s="39"/>
      <c r="G15" s="39"/>
      <c r="H15" s="39"/>
      <c r="I15" s="141" t="s">
        <v>30</v>
      </c>
      <c r="J15" s="140" t="s">
        <v>31</v>
      </c>
      <c r="K15" s="39"/>
      <c r="L15" s="138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37"/>
      <c r="J16" s="39"/>
      <c r="K16" s="39"/>
      <c r="L16" s="138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5" t="s">
        <v>32</v>
      </c>
      <c r="E17" s="39"/>
      <c r="F17" s="39"/>
      <c r="G17" s="39"/>
      <c r="H17" s="39"/>
      <c r="I17" s="141" t="s">
        <v>27</v>
      </c>
      <c r="J17" s="34" t="str">
        <f>'Rekapitulace stavby'!AN13</f>
        <v>Vyplň údaj</v>
      </c>
      <c r="K17" s="39"/>
      <c r="L17" s="138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0"/>
      <c r="G18" s="140"/>
      <c r="H18" s="140"/>
      <c r="I18" s="141" t="s">
        <v>30</v>
      </c>
      <c r="J18" s="34" t="str">
        <f>'Rekapitulace stavby'!AN14</f>
        <v>Vyplň údaj</v>
      </c>
      <c r="K18" s="39"/>
      <c r="L18" s="138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37"/>
      <c r="J19" s="39"/>
      <c r="K19" s="39"/>
      <c r="L19" s="138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5" t="s">
        <v>34</v>
      </c>
      <c r="E20" s="39"/>
      <c r="F20" s="39"/>
      <c r="G20" s="39"/>
      <c r="H20" s="39"/>
      <c r="I20" s="141" t="s">
        <v>27</v>
      </c>
      <c r="J20" s="140" t="s">
        <v>35</v>
      </c>
      <c r="K20" s="39"/>
      <c r="L20" s="138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0" t="s">
        <v>36</v>
      </c>
      <c r="F21" s="39"/>
      <c r="G21" s="39"/>
      <c r="H21" s="39"/>
      <c r="I21" s="141" t="s">
        <v>30</v>
      </c>
      <c r="J21" s="140" t="s">
        <v>37</v>
      </c>
      <c r="K21" s="39"/>
      <c r="L21" s="138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37"/>
      <c r="J22" s="39"/>
      <c r="K22" s="39"/>
      <c r="L22" s="138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5" t="s">
        <v>39</v>
      </c>
      <c r="E23" s="39"/>
      <c r="F23" s="39"/>
      <c r="G23" s="39"/>
      <c r="H23" s="39"/>
      <c r="I23" s="141" t="s">
        <v>27</v>
      </c>
      <c r="J23" s="140" t="s">
        <v>35</v>
      </c>
      <c r="K23" s="39"/>
      <c r="L23" s="138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0" t="s">
        <v>36</v>
      </c>
      <c r="F24" s="39"/>
      <c r="G24" s="39"/>
      <c r="H24" s="39"/>
      <c r="I24" s="141" t="s">
        <v>30</v>
      </c>
      <c r="J24" s="140" t="s">
        <v>37</v>
      </c>
      <c r="K24" s="39"/>
      <c r="L24" s="138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37"/>
      <c r="J25" s="39"/>
      <c r="K25" s="39"/>
      <c r="L25" s="138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5" t="s">
        <v>40</v>
      </c>
      <c r="E26" s="39"/>
      <c r="F26" s="39"/>
      <c r="G26" s="39"/>
      <c r="H26" s="39"/>
      <c r="I26" s="137"/>
      <c r="J26" s="39"/>
      <c r="K26" s="39"/>
      <c r="L26" s="138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3"/>
      <c r="B27" s="144"/>
      <c r="C27" s="143"/>
      <c r="D27" s="143"/>
      <c r="E27" s="145" t="s">
        <v>21</v>
      </c>
      <c r="F27" s="145"/>
      <c r="G27" s="145"/>
      <c r="H27" s="145"/>
      <c r="I27" s="146"/>
      <c r="J27" s="143"/>
      <c r="K27" s="143"/>
      <c r="L27" s="147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37"/>
      <c r="J28" s="39"/>
      <c r="K28" s="39"/>
      <c r="L28" s="138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8"/>
      <c r="E29" s="148"/>
      <c r="F29" s="148"/>
      <c r="G29" s="148"/>
      <c r="H29" s="148"/>
      <c r="I29" s="149"/>
      <c r="J29" s="148"/>
      <c r="K29" s="148"/>
      <c r="L29" s="138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0" t="s">
        <v>42</v>
      </c>
      <c r="E30" s="39"/>
      <c r="F30" s="39"/>
      <c r="G30" s="39"/>
      <c r="H30" s="39"/>
      <c r="I30" s="137"/>
      <c r="J30" s="151">
        <f>ROUND(J84, 2)</f>
        <v>0</v>
      </c>
      <c r="K30" s="39"/>
      <c r="L30" s="138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8"/>
      <c r="E31" s="148"/>
      <c r="F31" s="148"/>
      <c r="G31" s="148"/>
      <c r="H31" s="148"/>
      <c r="I31" s="149"/>
      <c r="J31" s="148"/>
      <c r="K31" s="148"/>
      <c r="L31" s="138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2" t="s">
        <v>44</v>
      </c>
      <c r="G32" s="39"/>
      <c r="H32" s="39"/>
      <c r="I32" s="153" t="s">
        <v>43</v>
      </c>
      <c r="J32" s="152" t="s">
        <v>45</v>
      </c>
      <c r="K32" s="39"/>
      <c r="L32" s="138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46</v>
      </c>
      <c r="E33" s="135" t="s">
        <v>47</v>
      </c>
      <c r="F33" s="155">
        <f>ROUND((SUM(BE84:BE122)),  2)</f>
        <v>0</v>
      </c>
      <c r="G33" s="39"/>
      <c r="H33" s="39"/>
      <c r="I33" s="156">
        <v>0.20999999999999999</v>
      </c>
      <c r="J33" s="155">
        <f>ROUND(((SUM(BE84:BE122))*I33),  2)</f>
        <v>0</v>
      </c>
      <c r="K33" s="39"/>
      <c r="L33" s="138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5" t="s">
        <v>48</v>
      </c>
      <c r="F34" s="155">
        <f>ROUND((SUM(BF84:BF122)),  2)</f>
        <v>0</v>
      </c>
      <c r="G34" s="39"/>
      <c r="H34" s="39"/>
      <c r="I34" s="156">
        <v>0.14999999999999999</v>
      </c>
      <c r="J34" s="155">
        <f>ROUND(((SUM(BF84:BF122))*I34),  2)</f>
        <v>0</v>
      </c>
      <c r="K34" s="39"/>
      <c r="L34" s="138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5" t="s">
        <v>49</v>
      </c>
      <c r="F35" s="155">
        <f>ROUND((SUM(BG84:BG122)),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138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5" t="s">
        <v>50</v>
      </c>
      <c r="F36" s="155">
        <f>ROUND((SUM(BH84:BH122)),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138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5" t="s">
        <v>51</v>
      </c>
      <c r="F37" s="155">
        <f>ROUND((SUM(BI84:BI122)),  2)</f>
        <v>0</v>
      </c>
      <c r="G37" s="39"/>
      <c r="H37" s="39"/>
      <c r="I37" s="156">
        <v>0</v>
      </c>
      <c r="J37" s="155">
        <f>0</f>
        <v>0</v>
      </c>
      <c r="K37" s="39"/>
      <c r="L37" s="138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37"/>
      <c r="J38" s="39"/>
      <c r="K38" s="39"/>
      <c r="L38" s="138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52</v>
      </c>
      <c r="E39" s="159"/>
      <c r="F39" s="159"/>
      <c r="G39" s="160" t="s">
        <v>53</v>
      </c>
      <c r="H39" s="161" t="s">
        <v>54</v>
      </c>
      <c r="I39" s="162"/>
      <c r="J39" s="163">
        <f>SUM(J30:J37)</f>
        <v>0</v>
      </c>
      <c r="K39" s="164"/>
      <c r="L39" s="138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5"/>
      <c r="C40" s="166"/>
      <c r="D40" s="166"/>
      <c r="E40" s="166"/>
      <c r="F40" s="166"/>
      <c r="G40" s="166"/>
      <c r="H40" s="166"/>
      <c r="I40" s="167"/>
      <c r="J40" s="166"/>
      <c r="K40" s="166"/>
      <c r="L40" s="138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8"/>
      <c r="C44" s="169"/>
      <c r="D44" s="169"/>
      <c r="E44" s="169"/>
      <c r="F44" s="169"/>
      <c r="G44" s="169"/>
      <c r="H44" s="169"/>
      <c r="I44" s="170"/>
      <c r="J44" s="169"/>
      <c r="K44" s="169"/>
      <c r="L44" s="138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99</v>
      </c>
      <c r="D45" s="41"/>
      <c r="E45" s="41"/>
      <c r="F45" s="41"/>
      <c r="G45" s="41"/>
      <c r="H45" s="41"/>
      <c r="I45" s="137"/>
      <c r="J45" s="41"/>
      <c r="K45" s="41"/>
      <c r="L45" s="138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137"/>
      <c r="J46" s="41"/>
      <c r="K46" s="41"/>
      <c r="L46" s="138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137"/>
      <c r="J47" s="41"/>
      <c r="K47" s="41"/>
      <c r="L47" s="138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71" t="str">
        <f>E7</f>
        <v>Vltava ř.km 17,55 - 17,60 Miřejovice oprava opěrné zdi LB</v>
      </c>
      <c r="F48" s="33"/>
      <c r="G48" s="33"/>
      <c r="H48" s="33"/>
      <c r="I48" s="137"/>
      <c r="J48" s="41"/>
      <c r="K48" s="41"/>
      <c r="L48" s="138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97</v>
      </c>
      <c r="D49" s="41"/>
      <c r="E49" s="41"/>
      <c r="F49" s="41"/>
      <c r="G49" s="41"/>
      <c r="H49" s="41"/>
      <c r="I49" s="137"/>
      <c r="J49" s="41"/>
      <c r="K49" s="41"/>
      <c r="L49" s="138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02 - injektáž</v>
      </c>
      <c r="F50" s="41"/>
      <c r="G50" s="41"/>
      <c r="H50" s="41"/>
      <c r="I50" s="137"/>
      <c r="J50" s="41"/>
      <c r="K50" s="41"/>
      <c r="L50" s="138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137"/>
      <c r="J51" s="41"/>
      <c r="K51" s="41"/>
      <c r="L51" s="138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22</v>
      </c>
      <c r="D52" s="41"/>
      <c r="E52" s="41"/>
      <c r="F52" s="28" t="str">
        <f>F12</f>
        <v>Miřejovice</v>
      </c>
      <c r="G52" s="41"/>
      <c r="H52" s="41"/>
      <c r="I52" s="141" t="s">
        <v>24</v>
      </c>
      <c r="J52" s="73" t="str">
        <f>IF(J12="","",J12)</f>
        <v>22. 11. 2019</v>
      </c>
      <c r="K52" s="41"/>
      <c r="L52" s="138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137"/>
      <c r="J53" s="41"/>
      <c r="K53" s="41"/>
      <c r="L53" s="138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26</v>
      </c>
      <c r="D54" s="41"/>
      <c r="E54" s="41"/>
      <c r="F54" s="28" t="str">
        <f>E15</f>
        <v>Povodí Vltavy s.p.</v>
      </c>
      <c r="G54" s="41"/>
      <c r="H54" s="41"/>
      <c r="I54" s="141" t="s">
        <v>34</v>
      </c>
      <c r="J54" s="37" t="str">
        <f>E21</f>
        <v>HG partner s.r.o.</v>
      </c>
      <c r="K54" s="41"/>
      <c r="L54" s="138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32</v>
      </c>
      <c r="D55" s="41"/>
      <c r="E55" s="41"/>
      <c r="F55" s="28" t="str">
        <f>IF(E18="","",E18)</f>
        <v>Vyplň údaj</v>
      </c>
      <c r="G55" s="41"/>
      <c r="H55" s="41"/>
      <c r="I55" s="141" t="s">
        <v>39</v>
      </c>
      <c r="J55" s="37" t="str">
        <f>E24</f>
        <v>HG partner s.r.o.</v>
      </c>
      <c r="K55" s="41"/>
      <c r="L55" s="138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137"/>
      <c r="J56" s="41"/>
      <c r="K56" s="41"/>
      <c r="L56" s="138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2" t="s">
        <v>100</v>
      </c>
      <c r="D57" s="173"/>
      <c r="E57" s="173"/>
      <c r="F57" s="173"/>
      <c r="G57" s="173"/>
      <c r="H57" s="173"/>
      <c r="I57" s="174"/>
      <c r="J57" s="175" t="s">
        <v>101</v>
      </c>
      <c r="K57" s="173"/>
      <c r="L57" s="138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137"/>
      <c r="J58" s="41"/>
      <c r="K58" s="41"/>
      <c r="L58" s="138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6" t="s">
        <v>74</v>
      </c>
      <c r="D59" s="41"/>
      <c r="E59" s="41"/>
      <c r="F59" s="41"/>
      <c r="G59" s="41"/>
      <c r="H59" s="41"/>
      <c r="I59" s="137"/>
      <c r="J59" s="103">
        <f>J84</f>
        <v>0</v>
      </c>
      <c r="K59" s="41"/>
      <c r="L59" s="138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102</v>
      </c>
    </row>
    <row r="60" s="9" customFormat="1" ht="24.96" customHeight="1">
      <c r="A60" s="9"/>
      <c r="B60" s="177"/>
      <c r="C60" s="178"/>
      <c r="D60" s="179" t="s">
        <v>103</v>
      </c>
      <c r="E60" s="180"/>
      <c r="F60" s="180"/>
      <c r="G60" s="180"/>
      <c r="H60" s="180"/>
      <c r="I60" s="181"/>
      <c r="J60" s="182">
        <f>J85</f>
        <v>0</v>
      </c>
      <c r="K60" s="178"/>
      <c r="L60" s="18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4"/>
      <c r="C61" s="185"/>
      <c r="D61" s="186" t="s">
        <v>315</v>
      </c>
      <c r="E61" s="187"/>
      <c r="F61" s="187"/>
      <c r="G61" s="187"/>
      <c r="H61" s="187"/>
      <c r="I61" s="188"/>
      <c r="J61" s="189">
        <f>J86</f>
        <v>0</v>
      </c>
      <c r="K61" s="185"/>
      <c r="L61" s="19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4"/>
      <c r="C62" s="185"/>
      <c r="D62" s="186" t="s">
        <v>316</v>
      </c>
      <c r="E62" s="187"/>
      <c r="F62" s="187"/>
      <c r="G62" s="187"/>
      <c r="H62" s="187"/>
      <c r="I62" s="188"/>
      <c r="J62" s="189">
        <f>J91</f>
        <v>0</v>
      </c>
      <c r="K62" s="185"/>
      <c r="L62" s="19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4"/>
      <c r="C63" s="185"/>
      <c r="D63" s="186" t="s">
        <v>107</v>
      </c>
      <c r="E63" s="187"/>
      <c r="F63" s="187"/>
      <c r="G63" s="187"/>
      <c r="H63" s="187"/>
      <c r="I63" s="188"/>
      <c r="J63" s="189">
        <f>J115</f>
        <v>0</v>
      </c>
      <c r="K63" s="185"/>
      <c r="L63" s="19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4"/>
      <c r="C64" s="185"/>
      <c r="D64" s="186" t="s">
        <v>108</v>
      </c>
      <c r="E64" s="187"/>
      <c r="F64" s="187"/>
      <c r="G64" s="187"/>
      <c r="H64" s="187"/>
      <c r="I64" s="188"/>
      <c r="J64" s="189">
        <f>J119</f>
        <v>0</v>
      </c>
      <c r="K64" s="185"/>
      <c r="L64" s="19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39"/>
      <c r="B65" s="40"/>
      <c r="C65" s="41"/>
      <c r="D65" s="41"/>
      <c r="E65" s="41"/>
      <c r="F65" s="41"/>
      <c r="G65" s="41"/>
      <c r="H65" s="41"/>
      <c r="I65" s="137"/>
      <c r="J65" s="41"/>
      <c r="K65" s="41"/>
      <c r="L65" s="138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167"/>
      <c r="J66" s="61"/>
      <c r="K66" s="61"/>
      <c r="L66" s="138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70" s="2" customFormat="1" ht="6.96" customHeight="1">
      <c r="A70" s="39"/>
      <c r="B70" s="62"/>
      <c r="C70" s="63"/>
      <c r="D70" s="63"/>
      <c r="E70" s="63"/>
      <c r="F70" s="63"/>
      <c r="G70" s="63"/>
      <c r="H70" s="63"/>
      <c r="I70" s="170"/>
      <c r="J70" s="63"/>
      <c r="K70" s="63"/>
      <c r="L70" s="138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4.96" customHeight="1">
      <c r="A71" s="39"/>
      <c r="B71" s="40"/>
      <c r="C71" s="24" t="s">
        <v>109</v>
      </c>
      <c r="D71" s="41"/>
      <c r="E71" s="41"/>
      <c r="F71" s="41"/>
      <c r="G71" s="41"/>
      <c r="H71" s="41"/>
      <c r="I71" s="137"/>
      <c r="J71" s="41"/>
      <c r="K71" s="41"/>
      <c r="L71" s="138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137"/>
      <c r="J72" s="41"/>
      <c r="K72" s="41"/>
      <c r="L72" s="138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16</v>
      </c>
      <c r="D73" s="41"/>
      <c r="E73" s="41"/>
      <c r="F73" s="41"/>
      <c r="G73" s="41"/>
      <c r="H73" s="41"/>
      <c r="I73" s="137"/>
      <c r="J73" s="41"/>
      <c r="K73" s="41"/>
      <c r="L73" s="138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171" t="str">
        <f>E7</f>
        <v>Vltava ř.km 17,55 - 17,60 Miřejovice oprava opěrné zdi LB</v>
      </c>
      <c r="F74" s="33"/>
      <c r="G74" s="33"/>
      <c r="H74" s="33"/>
      <c r="I74" s="137"/>
      <c r="J74" s="41"/>
      <c r="K74" s="41"/>
      <c r="L74" s="138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97</v>
      </c>
      <c r="D75" s="41"/>
      <c r="E75" s="41"/>
      <c r="F75" s="41"/>
      <c r="G75" s="41"/>
      <c r="H75" s="41"/>
      <c r="I75" s="137"/>
      <c r="J75" s="41"/>
      <c r="K75" s="41"/>
      <c r="L75" s="138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70" t="str">
        <f>E9</f>
        <v>SO 02 - injektáž</v>
      </c>
      <c r="F76" s="41"/>
      <c r="G76" s="41"/>
      <c r="H76" s="41"/>
      <c r="I76" s="137"/>
      <c r="J76" s="41"/>
      <c r="K76" s="41"/>
      <c r="L76" s="138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137"/>
      <c r="J77" s="41"/>
      <c r="K77" s="41"/>
      <c r="L77" s="138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22</v>
      </c>
      <c r="D78" s="41"/>
      <c r="E78" s="41"/>
      <c r="F78" s="28" t="str">
        <f>F12</f>
        <v>Miřejovice</v>
      </c>
      <c r="G78" s="41"/>
      <c r="H78" s="41"/>
      <c r="I78" s="141" t="s">
        <v>24</v>
      </c>
      <c r="J78" s="73" t="str">
        <f>IF(J12="","",J12)</f>
        <v>22. 11. 2019</v>
      </c>
      <c r="K78" s="41"/>
      <c r="L78" s="138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137"/>
      <c r="J79" s="41"/>
      <c r="K79" s="41"/>
      <c r="L79" s="138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3" t="s">
        <v>26</v>
      </c>
      <c r="D80" s="41"/>
      <c r="E80" s="41"/>
      <c r="F80" s="28" t="str">
        <f>E15</f>
        <v>Povodí Vltavy s.p.</v>
      </c>
      <c r="G80" s="41"/>
      <c r="H80" s="41"/>
      <c r="I80" s="141" t="s">
        <v>34</v>
      </c>
      <c r="J80" s="37" t="str">
        <f>E21</f>
        <v>HG partner s.r.o.</v>
      </c>
      <c r="K80" s="41"/>
      <c r="L80" s="138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32</v>
      </c>
      <c r="D81" s="41"/>
      <c r="E81" s="41"/>
      <c r="F81" s="28" t="str">
        <f>IF(E18="","",E18)</f>
        <v>Vyplň údaj</v>
      </c>
      <c r="G81" s="41"/>
      <c r="H81" s="41"/>
      <c r="I81" s="141" t="s">
        <v>39</v>
      </c>
      <c r="J81" s="37" t="str">
        <f>E24</f>
        <v>HG partner s.r.o.</v>
      </c>
      <c r="K81" s="41"/>
      <c r="L81" s="138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0.32" customHeight="1">
      <c r="A82" s="39"/>
      <c r="B82" s="40"/>
      <c r="C82" s="41"/>
      <c r="D82" s="41"/>
      <c r="E82" s="41"/>
      <c r="F82" s="41"/>
      <c r="G82" s="41"/>
      <c r="H82" s="41"/>
      <c r="I82" s="137"/>
      <c r="J82" s="41"/>
      <c r="K82" s="41"/>
      <c r="L82" s="138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1" customFormat="1" ht="29.28" customHeight="1">
      <c r="A83" s="191"/>
      <c r="B83" s="192"/>
      <c r="C83" s="193" t="s">
        <v>110</v>
      </c>
      <c r="D83" s="194" t="s">
        <v>61</v>
      </c>
      <c r="E83" s="194" t="s">
        <v>57</v>
      </c>
      <c r="F83" s="194" t="s">
        <v>58</v>
      </c>
      <c r="G83" s="194" t="s">
        <v>111</v>
      </c>
      <c r="H83" s="194" t="s">
        <v>112</v>
      </c>
      <c r="I83" s="195" t="s">
        <v>113</v>
      </c>
      <c r="J83" s="194" t="s">
        <v>101</v>
      </c>
      <c r="K83" s="196" t="s">
        <v>114</v>
      </c>
      <c r="L83" s="197"/>
      <c r="M83" s="93" t="s">
        <v>21</v>
      </c>
      <c r="N83" s="94" t="s">
        <v>46</v>
      </c>
      <c r="O83" s="94" t="s">
        <v>115</v>
      </c>
      <c r="P83" s="94" t="s">
        <v>116</v>
      </c>
      <c r="Q83" s="94" t="s">
        <v>117</v>
      </c>
      <c r="R83" s="94" t="s">
        <v>118</v>
      </c>
      <c r="S83" s="94" t="s">
        <v>119</v>
      </c>
      <c r="T83" s="95" t="s">
        <v>120</v>
      </c>
      <c r="U83" s="191"/>
      <c r="V83" s="191"/>
      <c r="W83" s="191"/>
      <c r="X83" s="191"/>
      <c r="Y83" s="191"/>
      <c r="Z83" s="191"/>
      <c r="AA83" s="191"/>
      <c r="AB83" s="191"/>
      <c r="AC83" s="191"/>
      <c r="AD83" s="191"/>
      <c r="AE83" s="191"/>
    </row>
    <row r="84" s="2" customFormat="1" ht="22.8" customHeight="1">
      <c r="A84" s="39"/>
      <c r="B84" s="40"/>
      <c r="C84" s="100" t="s">
        <v>121</v>
      </c>
      <c r="D84" s="41"/>
      <c r="E84" s="41"/>
      <c r="F84" s="41"/>
      <c r="G84" s="41"/>
      <c r="H84" s="41"/>
      <c r="I84" s="137"/>
      <c r="J84" s="198">
        <f>BK84</f>
        <v>0</v>
      </c>
      <c r="K84" s="41"/>
      <c r="L84" s="45"/>
      <c r="M84" s="96"/>
      <c r="N84" s="199"/>
      <c r="O84" s="97"/>
      <c r="P84" s="200">
        <f>P85</f>
        <v>0</v>
      </c>
      <c r="Q84" s="97"/>
      <c r="R84" s="200">
        <f>R85</f>
        <v>78.690919999999991</v>
      </c>
      <c r="S84" s="97"/>
      <c r="T84" s="201">
        <f>T85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18" t="s">
        <v>75</v>
      </c>
      <c r="AU84" s="18" t="s">
        <v>102</v>
      </c>
      <c r="BK84" s="202">
        <f>BK85</f>
        <v>0</v>
      </c>
    </row>
    <row r="85" s="12" customFormat="1" ht="25.92" customHeight="1">
      <c r="A85" s="12"/>
      <c r="B85" s="203"/>
      <c r="C85" s="204"/>
      <c r="D85" s="205" t="s">
        <v>75</v>
      </c>
      <c r="E85" s="206" t="s">
        <v>122</v>
      </c>
      <c r="F85" s="206" t="s">
        <v>123</v>
      </c>
      <c r="G85" s="204"/>
      <c r="H85" s="204"/>
      <c r="I85" s="207"/>
      <c r="J85" s="208">
        <f>BK85</f>
        <v>0</v>
      </c>
      <c r="K85" s="204"/>
      <c r="L85" s="209"/>
      <c r="M85" s="210"/>
      <c r="N85" s="211"/>
      <c r="O85" s="211"/>
      <c r="P85" s="212">
        <f>P86+P91+P115+P119</f>
        <v>0</v>
      </c>
      <c r="Q85" s="211"/>
      <c r="R85" s="212">
        <f>R86+R91+R115+R119</f>
        <v>78.690919999999991</v>
      </c>
      <c r="S85" s="211"/>
      <c r="T85" s="213">
        <f>T86+T91+T115+T119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14" t="s">
        <v>84</v>
      </c>
      <c r="AT85" s="215" t="s">
        <v>75</v>
      </c>
      <c r="AU85" s="215" t="s">
        <v>76</v>
      </c>
      <c r="AY85" s="214" t="s">
        <v>124</v>
      </c>
      <c r="BK85" s="216">
        <f>BK86+BK91+BK115+BK119</f>
        <v>0</v>
      </c>
    </row>
    <row r="86" s="12" customFormat="1" ht="22.8" customHeight="1">
      <c r="A86" s="12"/>
      <c r="B86" s="203"/>
      <c r="C86" s="204"/>
      <c r="D86" s="205" t="s">
        <v>75</v>
      </c>
      <c r="E86" s="217" t="s">
        <v>84</v>
      </c>
      <c r="F86" s="217" t="s">
        <v>317</v>
      </c>
      <c r="G86" s="204"/>
      <c r="H86" s="204"/>
      <c r="I86" s="207"/>
      <c r="J86" s="218">
        <f>BK86</f>
        <v>0</v>
      </c>
      <c r="K86" s="204"/>
      <c r="L86" s="209"/>
      <c r="M86" s="210"/>
      <c r="N86" s="211"/>
      <c r="O86" s="211"/>
      <c r="P86" s="212">
        <f>SUM(P87:P90)</f>
        <v>0</v>
      </c>
      <c r="Q86" s="211"/>
      <c r="R86" s="212">
        <f>SUM(R87:R90)</f>
        <v>0</v>
      </c>
      <c r="S86" s="211"/>
      <c r="T86" s="213">
        <f>SUM(T87:T90)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14" t="s">
        <v>84</v>
      </c>
      <c r="AT86" s="215" t="s">
        <v>75</v>
      </c>
      <c r="AU86" s="215" t="s">
        <v>84</v>
      </c>
      <c r="AY86" s="214" t="s">
        <v>124</v>
      </c>
      <c r="BK86" s="216">
        <f>SUM(BK87:BK90)</f>
        <v>0</v>
      </c>
    </row>
    <row r="87" s="2" customFormat="1" ht="16.5" customHeight="1">
      <c r="A87" s="39"/>
      <c r="B87" s="40"/>
      <c r="C87" s="219" t="s">
        <v>84</v>
      </c>
      <c r="D87" s="219" t="s">
        <v>127</v>
      </c>
      <c r="E87" s="220" t="s">
        <v>318</v>
      </c>
      <c r="F87" s="221" t="s">
        <v>319</v>
      </c>
      <c r="G87" s="222" t="s">
        <v>130</v>
      </c>
      <c r="H87" s="223">
        <v>0.47999999999999998</v>
      </c>
      <c r="I87" s="224"/>
      <c r="J87" s="225">
        <f>ROUND(I87*H87,2)</f>
        <v>0</v>
      </c>
      <c r="K87" s="221" t="s">
        <v>21</v>
      </c>
      <c r="L87" s="45"/>
      <c r="M87" s="226" t="s">
        <v>21</v>
      </c>
      <c r="N87" s="227" t="s">
        <v>47</v>
      </c>
      <c r="O87" s="85"/>
      <c r="P87" s="228">
        <f>O87*H87</f>
        <v>0</v>
      </c>
      <c r="Q87" s="228">
        <v>0</v>
      </c>
      <c r="R87" s="228">
        <f>Q87*H87</f>
        <v>0</v>
      </c>
      <c r="S87" s="228">
        <v>0</v>
      </c>
      <c r="T87" s="229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30" t="s">
        <v>132</v>
      </c>
      <c r="AT87" s="230" t="s">
        <v>127</v>
      </c>
      <c r="AU87" s="230" t="s">
        <v>86</v>
      </c>
      <c r="AY87" s="18" t="s">
        <v>124</v>
      </c>
      <c r="BE87" s="231">
        <f>IF(N87="základní",J87,0)</f>
        <v>0</v>
      </c>
      <c r="BF87" s="231">
        <f>IF(N87="snížená",J87,0)</f>
        <v>0</v>
      </c>
      <c r="BG87" s="231">
        <f>IF(N87="zákl. přenesená",J87,0)</f>
        <v>0</v>
      </c>
      <c r="BH87" s="231">
        <f>IF(N87="sníž. přenesená",J87,0)</f>
        <v>0</v>
      </c>
      <c r="BI87" s="231">
        <f>IF(N87="nulová",J87,0)</f>
        <v>0</v>
      </c>
      <c r="BJ87" s="18" t="s">
        <v>84</v>
      </c>
      <c r="BK87" s="231">
        <f>ROUND(I87*H87,2)</f>
        <v>0</v>
      </c>
      <c r="BL87" s="18" t="s">
        <v>132</v>
      </c>
      <c r="BM87" s="230" t="s">
        <v>320</v>
      </c>
    </row>
    <row r="88" s="2" customFormat="1">
      <c r="A88" s="39"/>
      <c r="B88" s="40"/>
      <c r="C88" s="41"/>
      <c r="D88" s="232" t="s">
        <v>134</v>
      </c>
      <c r="E88" s="41"/>
      <c r="F88" s="233" t="s">
        <v>319</v>
      </c>
      <c r="G88" s="41"/>
      <c r="H88" s="41"/>
      <c r="I88" s="137"/>
      <c r="J88" s="41"/>
      <c r="K88" s="41"/>
      <c r="L88" s="45"/>
      <c r="M88" s="234"/>
      <c r="N88" s="235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134</v>
      </c>
      <c r="AU88" s="18" t="s">
        <v>86</v>
      </c>
    </row>
    <row r="89" s="2" customFormat="1">
      <c r="A89" s="39"/>
      <c r="B89" s="40"/>
      <c r="C89" s="41"/>
      <c r="D89" s="232" t="s">
        <v>136</v>
      </c>
      <c r="E89" s="41"/>
      <c r="F89" s="236" t="s">
        <v>321</v>
      </c>
      <c r="G89" s="41"/>
      <c r="H89" s="41"/>
      <c r="I89" s="137"/>
      <c r="J89" s="41"/>
      <c r="K89" s="41"/>
      <c r="L89" s="45"/>
      <c r="M89" s="234"/>
      <c r="N89" s="235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136</v>
      </c>
      <c r="AU89" s="18" t="s">
        <v>86</v>
      </c>
    </row>
    <row r="90" s="13" customFormat="1">
      <c r="A90" s="13"/>
      <c r="B90" s="237"/>
      <c r="C90" s="238"/>
      <c r="D90" s="232" t="s">
        <v>140</v>
      </c>
      <c r="E90" s="239" t="s">
        <v>21</v>
      </c>
      <c r="F90" s="240" t="s">
        <v>322</v>
      </c>
      <c r="G90" s="238"/>
      <c r="H90" s="241">
        <v>0.47999999999999998</v>
      </c>
      <c r="I90" s="242"/>
      <c r="J90" s="238"/>
      <c r="K90" s="238"/>
      <c r="L90" s="243"/>
      <c r="M90" s="244"/>
      <c r="N90" s="245"/>
      <c r="O90" s="245"/>
      <c r="P90" s="245"/>
      <c r="Q90" s="245"/>
      <c r="R90" s="245"/>
      <c r="S90" s="245"/>
      <c r="T90" s="246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47" t="s">
        <v>140</v>
      </c>
      <c r="AU90" s="247" t="s">
        <v>86</v>
      </c>
      <c r="AV90" s="13" t="s">
        <v>86</v>
      </c>
      <c r="AW90" s="13" t="s">
        <v>38</v>
      </c>
      <c r="AX90" s="13" t="s">
        <v>84</v>
      </c>
      <c r="AY90" s="247" t="s">
        <v>124</v>
      </c>
    </row>
    <row r="91" s="12" customFormat="1" ht="22.8" customHeight="1">
      <c r="A91" s="12"/>
      <c r="B91" s="203"/>
      <c r="C91" s="204"/>
      <c r="D91" s="205" t="s">
        <v>75</v>
      </c>
      <c r="E91" s="217" t="s">
        <v>86</v>
      </c>
      <c r="F91" s="217" t="s">
        <v>323</v>
      </c>
      <c r="G91" s="204"/>
      <c r="H91" s="204"/>
      <c r="I91" s="207"/>
      <c r="J91" s="218">
        <f>BK91</f>
        <v>0</v>
      </c>
      <c r="K91" s="204"/>
      <c r="L91" s="209"/>
      <c r="M91" s="210"/>
      <c r="N91" s="211"/>
      <c r="O91" s="211"/>
      <c r="P91" s="212">
        <f>SUM(P92:P114)</f>
        <v>0</v>
      </c>
      <c r="Q91" s="211"/>
      <c r="R91" s="212">
        <f>SUM(R92:R114)</f>
        <v>78.690919999999991</v>
      </c>
      <c r="S91" s="211"/>
      <c r="T91" s="213">
        <f>SUM(T92:T114)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14" t="s">
        <v>84</v>
      </c>
      <c r="AT91" s="215" t="s">
        <v>75</v>
      </c>
      <c r="AU91" s="215" t="s">
        <v>84</v>
      </c>
      <c r="AY91" s="214" t="s">
        <v>124</v>
      </c>
      <c r="BK91" s="216">
        <f>SUM(BK92:BK114)</f>
        <v>0</v>
      </c>
    </row>
    <row r="92" s="2" customFormat="1" ht="16.5" customHeight="1">
      <c r="A92" s="39"/>
      <c r="B92" s="40"/>
      <c r="C92" s="219" t="s">
        <v>86</v>
      </c>
      <c r="D92" s="219" t="s">
        <v>127</v>
      </c>
      <c r="E92" s="220" t="s">
        <v>324</v>
      </c>
      <c r="F92" s="221" t="s">
        <v>325</v>
      </c>
      <c r="G92" s="222" t="s">
        <v>270</v>
      </c>
      <c r="H92" s="223">
        <v>124.7</v>
      </c>
      <c r="I92" s="224"/>
      <c r="J92" s="225">
        <f>ROUND(I92*H92,2)</f>
        <v>0</v>
      </c>
      <c r="K92" s="221" t="s">
        <v>131</v>
      </c>
      <c r="L92" s="45"/>
      <c r="M92" s="226" t="s">
        <v>21</v>
      </c>
      <c r="N92" s="227" t="s">
        <v>47</v>
      </c>
      <c r="O92" s="85"/>
      <c r="P92" s="228">
        <f>O92*H92</f>
        <v>0</v>
      </c>
      <c r="Q92" s="228">
        <v>0.00020000000000000001</v>
      </c>
      <c r="R92" s="228">
        <f>Q92*H92</f>
        <v>0.02494</v>
      </c>
      <c r="S92" s="228">
        <v>0</v>
      </c>
      <c r="T92" s="229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30" t="s">
        <v>132</v>
      </c>
      <c r="AT92" s="230" t="s">
        <v>127</v>
      </c>
      <c r="AU92" s="230" t="s">
        <v>86</v>
      </c>
      <c r="AY92" s="18" t="s">
        <v>124</v>
      </c>
      <c r="BE92" s="231">
        <f>IF(N92="základní",J92,0)</f>
        <v>0</v>
      </c>
      <c r="BF92" s="231">
        <f>IF(N92="snížená",J92,0)</f>
        <v>0</v>
      </c>
      <c r="BG92" s="231">
        <f>IF(N92="zákl. přenesená",J92,0)</f>
        <v>0</v>
      </c>
      <c r="BH92" s="231">
        <f>IF(N92="sníž. přenesená",J92,0)</f>
        <v>0</v>
      </c>
      <c r="BI92" s="231">
        <f>IF(N92="nulová",J92,0)</f>
        <v>0</v>
      </c>
      <c r="BJ92" s="18" t="s">
        <v>84</v>
      </c>
      <c r="BK92" s="231">
        <f>ROUND(I92*H92,2)</f>
        <v>0</v>
      </c>
      <c r="BL92" s="18" t="s">
        <v>132</v>
      </c>
      <c r="BM92" s="230" t="s">
        <v>326</v>
      </c>
    </row>
    <row r="93" s="2" customFormat="1">
      <c r="A93" s="39"/>
      <c r="B93" s="40"/>
      <c r="C93" s="41"/>
      <c r="D93" s="232" t="s">
        <v>134</v>
      </c>
      <c r="E93" s="41"/>
      <c r="F93" s="233" t="s">
        <v>327</v>
      </c>
      <c r="G93" s="41"/>
      <c r="H93" s="41"/>
      <c r="I93" s="137"/>
      <c r="J93" s="41"/>
      <c r="K93" s="41"/>
      <c r="L93" s="45"/>
      <c r="M93" s="234"/>
      <c r="N93" s="235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134</v>
      </c>
      <c r="AU93" s="18" t="s">
        <v>86</v>
      </c>
    </row>
    <row r="94" s="13" customFormat="1">
      <c r="A94" s="13"/>
      <c r="B94" s="237"/>
      <c r="C94" s="238"/>
      <c r="D94" s="232" t="s">
        <v>140</v>
      </c>
      <c r="E94" s="239" t="s">
        <v>21</v>
      </c>
      <c r="F94" s="240" t="s">
        <v>328</v>
      </c>
      <c r="G94" s="238"/>
      <c r="H94" s="241">
        <v>124.7</v>
      </c>
      <c r="I94" s="242"/>
      <c r="J94" s="238"/>
      <c r="K94" s="238"/>
      <c r="L94" s="243"/>
      <c r="M94" s="244"/>
      <c r="N94" s="245"/>
      <c r="O94" s="245"/>
      <c r="P94" s="245"/>
      <c r="Q94" s="245"/>
      <c r="R94" s="245"/>
      <c r="S94" s="245"/>
      <c r="T94" s="246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7" t="s">
        <v>140</v>
      </c>
      <c r="AU94" s="247" t="s">
        <v>86</v>
      </c>
      <c r="AV94" s="13" t="s">
        <v>86</v>
      </c>
      <c r="AW94" s="13" t="s">
        <v>38</v>
      </c>
      <c r="AX94" s="13" t="s">
        <v>84</v>
      </c>
      <c r="AY94" s="247" t="s">
        <v>124</v>
      </c>
    </row>
    <row r="95" s="2" customFormat="1" ht="16.5" customHeight="1">
      <c r="A95" s="39"/>
      <c r="B95" s="40"/>
      <c r="C95" s="219" t="s">
        <v>125</v>
      </c>
      <c r="D95" s="219" t="s">
        <v>127</v>
      </c>
      <c r="E95" s="220" t="s">
        <v>329</v>
      </c>
      <c r="F95" s="221" t="s">
        <v>330</v>
      </c>
      <c r="G95" s="222" t="s">
        <v>270</v>
      </c>
      <c r="H95" s="223">
        <v>84.099999999999994</v>
      </c>
      <c r="I95" s="224"/>
      <c r="J95" s="225">
        <f>ROUND(I95*H95,2)</f>
        <v>0</v>
      </c>
      <c r="K95" s="221" t="s">
        <v>131</v>
      </c>
      <c r="L95" s="45"/>
      <c r="M95" s="226" t="s">
        <v>21</v>
      </c>
      <c r="N95" s="227" t="s">
        <v>47</v>
      </c>
      <c r="O95" s="85"/>
      <c r="P95" s="228">
        <f>O95*H95</f>
        <v>0</v>
      </c>
      <c r="Q95" s="228">
        <v>0.00027999999999999998</v>
      </c>
      <c r="R95" s="228">
        <f>Q95*H95</f>
        <v>0.023547999999999996</v>
      </c>
      <c r="S95" s="228">
        <v>0</v>
      </c>
      <c r="T95" s="229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30" t="s">
        <v>132</v>
      </c>
      <c r="AT95" s="230" t="s">
        <v>127</v>
      </c>
      <c r="AU95" s="230" t="s">
        <v>86</v>
      </c>
      <c r="AY95" s="18" t="s">
        <v>124</v>
      </c>
      <c r="BE95" s="231">
        <f>IF(N95="základní",J95,0)</f>
        <v>0</v>
      </c>
      <c r="BF95" s="231">
        <f>IF(N95="snížená",J95,0)</f>
        <v>0</v>
      </c>
      <c r="BG95" s="231">
        <f>IF(N95="zákl. přenesená",J95,0)</f>
        <v>0</v>
      </c>
      <c r="BH95" s="231">
        <f>IF(N95="sníž. přenesená",J95,0)</f>
        <v>0</v>
      </c>
      <c r="BI95" s="231">
        <f>IF(N95="nulová",J95,0)</f>
        <v>0</v>
      </c>
      <c r="BJ95" s="18" t="s">
        <v>84</v>
      </c>
      <c r="BK95" s="231">
        <f>ROUND(I95*H95,2)</f>
        <v>0</v>
      </c>
      <c r="BL95" s="18" t="s">
        <v>132</v>
      </c>
      <c r="BM95" s="230" t="s">
        <v>331</v>
      </c>
    </row>
    <row r="96" s="2" customFormat="1">
      <c r="A96" s="39"/>
      <c r="B96" s="40"/>
      <c r="C96" s="41"/>
      <c r="D96" s="232" t="s">
        <v>134</v>
      </c>
      <c r="E96" s="41"/>
      <c r="F96" s="233" t="s">
        <v>332</v>
      </c>
      <c r="G96" s="41"/>
      <c r="H96" s="41"/>
      <c r="I96" s="137"/>
      <c r="J96" s="41"/>
      <c r="K96" s="41"/>
      <c r="L96" s="45"/>
      <c r="M96" s="234"/>
      <c r="N96" s="235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134</v>
      </c>
      <c r="AU96" s="18" t="s">
        <v>86</v>
      </c>
    </row>
    <row r="97" s="2" customFormat="1">
      <c r="A97" s="39"/>
      <c r="B97" s="40"/>
      <c r="C97" s="41"/>
      <c r="D97" s="232" t="s">
        <v>138</v>
      </c>
      <c r="E97" s="41"/>
      <c r="F97" s="236" t="s">
        <v>333</v>
      </c>
      <c r="G97" s="41"/>
      <c r="H97" s="41"/>
      <c r="I97" s="137"/>
      <c r="J97" s="41"/>
      <c r="K97" s="41"/>
      <c r="L97" s="45"/>
      <c r="M97" s="234"/>
      <c r="N97" s="235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138</v>
      </c>
      <c r="AU97" s="18" t="s">
        <v>86</v>
      </c>
    </row>
    <row r="98" s="13" customFormat="1">
      <c r="A98" s="13"/>
      <c r="B98" s="237"/>
      <c r="C98" s="238"/>
      <c r="D98" s="232" t="s">
        <v>140</v>
      </c>
      <c r="E98" s="239" t="s">
        <v>21</v>
      </c>
      <c r="F98" s="240" t="s">
        <v>334</v>
      </c>
      <c r="G98" s="238"/>
      <c r="H98" s="241">
        <v>84.099999999999994</v>
      </c>
      <c r="I98" s="242"/>
      <c r="J98" s="238"/>
      <c r="K98" s="238"/>
      <c r="L98" s="243"/>
      <c r="M98" s="244"/>
      <c r="N98" s="245"/>
      <c r="O98" s="245"/>
      <c r="P98" s="245"/>
      <c r="Q98" s="245"/>
      <c r="R98" s="245"/>
      <c r="S98" s="245"/>
      <c r="T98" s="246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7" t="s">
        <v>140</v>
      </c>
      <c r="AU98" s="247" t="s">
        <v>86</v>
      </c>
      <c r="AV98" s="13" t="s">
        <v>86</v>
      </c>
      <c r="AW98" s="13" t="s">
        <v>38</v>
      </c>
      <c r="AX98" s="13" t="s">
        <v>84</v>
      </c>
      <c r="AY98" s="247" t="s">
        <v>124</v>
      </c>
    </row>
    <row r="99" s="2" customFormat="1" ht="16.5" customHeight="1">
      <c r="A99" s="39"/>
      <c r="B99" s="40"/>
      <c r="C99" s="219" t="s">
        <v>132</v>
      </c>
      <c r="D99" s="219" t="s">
        <v>127</v>
      </c>
      <c r="E99" s="220" t="s">
        <v>335</v>
      </c>
      <c r="F99" s="221" t="s">
        <v>336</v>
      </c>
      <c r="G99" s="222" t="s">
        <v>270</v>
      </c>
      <c r="H99" s="223">
        <v>208.80000000000001</v>
      </c>
      <c r="I99" s="224"/>
      <c r="J99" s="225">
        <f>ROUND(I99*H99,2)</f>
        <v>0</v>
      </c>
      <c r="K99" s="221" t="s">
        <v>131</v>
      </c>
      <c r="L99" s="45"/>
      <c r="M99" s="226" t="s">
        <v>21</v>
      </c>
      <c r="N99" s="227" t="s">
        <v>47</v>
      </c>
      <c r="O99" s="85"/>
      <c r="P99" s="228">
        <f>O99*H99</f>
        <v>0</v>
      </c>
      <c r="Q99" s="228">
        <v>0</v>
      </c>
      <c r="R99" s="228">
        <f>Q99*H99</f>
        <v>0</v>
      </c>
      <c r="S99" s="228">
        <v>0</v>
      </c>
      <c r="T99" s="229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30" t="s">
        <v>132</v>
      </c>
      <c r="AT99" s="230" t="s">
        <v>127</v>
      </c>
      <c r="AU99" s="230" t="s">
        <v>86</v>
      </c>
      <c r="AY99" s="18" t="s">
        <v>124</v>
      </c>
      <c r="BE99" s="231">
        <f>IF(N99="základní",J99,0)</f>
        <v>0</v>
      </c>
      <c r="BF99" s="231">
        <f>IF(N99="snížená",J99,0)</f>
        <v>0</v>
      </c>
      <c r="BG99" s="231">
        <f>IF(N99="zákl. přenesená",J99,0)</f>
        <v>0</v>
      </c>
      <c r="BH99" s="231">
        <f>IF(N99="sníž. přenesená",J99,0)</f>
        <v>0</v>
      </c>
      <c r="BI99" s="231">
        <f>IF(N99="nulová",J99,0)</f>
        <v>0</v>
      </c>
      <c r="BJ99" s="18" t="s">
        <v>84</v>
      </c>
      <c r="BK99" s="231">
        <f>ROUND(I99*H99,2)</f>
        <v>0</v>
      </c>
      <c r="BL99" s="18" t="s">
        <v>132</v>
      </c>
      <c r="BM99" s="230" t="s">
        <v>337</v>
      </c>
    </row>
    <row r="100" s="2" customFormat="1">
      <c r="A100" s="39"/>
      <c r="B100" s="40"/>
      <c r="C100" s="41"/>
      <c r="D100" s="232" t="s">
        <v>134</v>
      </c>
      <c r="E100" s="41"/>
      <c r="F100" s="233" t="s">
        <v>338</v>
      </c>
      <c r="G100" s="41"/>
      <c r="H100" s="41"/>
      <c r="I100" s="137"/>
      <c r="J100" s="41"/>
      <c r="K100" s="41"/>
      <c r="L100" s="45"/>
      <c r="M100" s="234"/>
      <c r="N100" s="235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134</v>
      </c>
      <c r="AU100" s="18" t="s">
        <v>86</v>
      </c>
    </row>
    <row r="101" s="13" customFormat="1">
      <c r="A101" s="13"/>
      <c r="B101" s="237"/>
      <c r="C101" s="238"/>
      <c r="D101" s="232" t="s">
        <v>140</v>
      </c>
      <c r="E101" s="239" t="s">
        <v>21</v>
      </c>
      <c r="F101" s="240" t="s">
        <v>339</v>
      </c>
      <c r="G101" s="238"/>
      <c r="H101" s="241">
        <v>208.80000000000001</v>
      </c>
      <c r="I101" s="242"/>
      <c r="J101" s="238"/>
      <c r="K101" s="238"/>
      <c r="L101" s="243"/>
      <c r="M101" s="244"/>
      <c r="N101" s="245"/>
      <c r="O101" s="245"/>
      <c r="P101" s="245"/>
      <c r="Q101" s="245"/>
      <c r="R101" s="245"/>
      <c r="S101" s="245"/>
      <c r="T101" s="246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7" t="s">
        <v>140</v>
      </c>
      <c r="AU101" s="247" t="s">
        <v>86</v>
      </c>
      <c r="AV101" s="13" t="s">
        <v>86</v>
      </c>
      <c r="AW101" s="13" t="s">
        <v>38</v>
      </c>
      <c r="AX101" s="13" t="s">
        <v>84</v>
      </c>
      <c r="AY101" s="247" t="s">
        <v>124</v>
      </c>
    </row>
    <row r="102" s="2" customFormat="1" ht="16.5" customHeight="1">
      <c r="A102" s="39"/>
      <c r="B102" s="40"/>
      <c r="C102" s="219" t="s">
        <v>166</v>
      </c>
      <c r="D102" s="219" t="s">
        <v>127</v>
      </c>
      <c r="E102" s="220" t="s">
        <v>340</v>
      </c>
      <c r="F102" s="221" t="s">
        <v>341</v>
      </c>
      <c r="G102" s="222" t="s">
        <v>270</v>
      </c>
      <c r="H102" s="223">
        <v>208.80000000000001</v>
      </c>
      <c r="I102" s="224"/>
      <c r="J102" s="225">
        <f>ROUND(I102*H102,2)</f>
        <v>0</v>
      </c>
      <c r="K102" s="221" t="s">
        <v>21</v>
      </c>
      <c r="L102" s="45"/>
      <c r="M102" s="226" t="s">
        <v>21</v>
      </c>
      <c r="N102" s="227" t="s">
        <v>47</v>
      </c>
      <c r="O102" s="85"/>
      <c r="P102" s="228">
        <f>O102*H102</f>
        <v>0</v>
      </c>
      <c r="Q102" s="228">
        <v>0.00013999999999999999</v>
      </c>
      <c r="R102" s="228">
        <f>Q102*H102</f>
        <v>0.029231999999999998</v>
      </c>
      <c r="S102" s="228">
        <v>0</v>
      </c>
      <c r="T102" s="229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30" t="s">
        <v>132</v>
      </c>
      <c r="AT102" s="230" t="s">
        <v>127</v>
      </c>
      <c r="AU102" s="230" t="s">
        <v>86</v>
      </c>
      <c r="AY102" s="18" t="s">
        <v>124</v>
      </c>
      <c r="BE102" s="231">
        <f>IF(N102="základní",J102,0)</f>
        <v>0</v>
      </c>
      <c r="BF102" s="231">
        <f>IF(N102="snížená",J102,0)</f>
        <v>0</v>
      </c>
      <c r="BG102" s="231">
        <f>IF(N102="zákl. přenesená",J102,0)</f>
        <v>0</v>
      </c>
      <c r="BH102" s="231">
        <f>IF(N102="sníž. přenesená",J102,0)</f>
        <v>0</v>
      </c>
      <c r="BI102" s="231">
        <f>IF(N102="nulová",J102,0)</f>
        <v>0</v>
      </c>
      <c r="BJ102" s="18" t="s">
        <v>84</v>
      </c>
      <c r="BK102" s="231">
        <f>ROUND(I102*H102,2)</f>
        <v>0</v>
      </c>
      <c r="BL102" s="18" t="s">
        <v>132</v>
      </c>
      <c r="BM102" s="230" t="s">
        <v>342</v>
      </c>
    </row>
    <row r="103" s="2" customFormat="1">
      <c r="A103" s="39"/>
      <c r="B103" s="40"/>
      <c r="C103" s="41"/>
      <c r="D103" s="232" t="s">
        <v>134</v>
      </c>
      <c r="E103" s="41"/>
      <c r="F103" s="233" t="s">
        <v>341</v>
      </c>
      <c r="G103" s="41"/>
      <c r="H103" s="41"/>
      <c r="I103" s="137"/>
      <c r="J103" s="41"/>
      <c r="K103" s="41"/>
      <c r="L103" s="45"/>
      <c r="M103" s="234"/>
      <c r="N103" s="235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134</v>
      </c>
      <c r="AU103" s="18" t="s">
        <v>86</v>
      </c>
    </row>
    <row r="104" s="2" customFormat="1">
      <c r="A104" s="39"/>
      <c r="B104" s="40"/>
      <c r="C104" s="41"/>
      <c r="D104" s="232" t="s">
        <v>136</v>
      </c>
      <c r="E104" s="41"/>
      <c r="F104" s="236" t="s">
        <v>343</v>
      </c>
      <c r="G104" s="41"/>
      <c r="H104" s="41"/>
      <c r="I104" s="137"/>
      <c r="J104" s="41"/>
      <c r="K104" s="41"/>
      <c r="L104" s="45"/>
      <c r="M104" s="234"/>
      <c r="N104" s="235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136</v>
      </c>
      <c r="AU104" s="18" t="s">
        <v>86</v>
      </c>
    </row>
    <row r="105" s="2" customFormat="1">
      <c r="A105" s="39"/>
      <c r="B105" s="40"/>
      <c r="C105" s="41"/>
      <c r="D105" s="232" t="s">
        <v>138</v>
      </c>
      <c r="E105" s="41"/>
      <c r="F105" s="236" t="s">
        <v>344</v>
      </c>
      <c r="G105" s="41"/>
      <c r="H105" s="41"/>
      <c r="I105" s="137"/>
      <c r="J105" s="41"/>
      <c r="K105" s="41"/>
      <c r="L105" s="45"/>
      <c r="M105" s="234"/>
      <c r="N105" s="235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138</v>
      </c>
      <c r="AU105" s="18" t="s">
        <v>86</v>
      </c>
    </row>
    <row r="106" s="13" customFormat="1">
      <c r="A106" s="13"/>
      <c r="B106" s="237"/>
      <c r="C106" s="238"/>
      <c r="D106" s="232" t="s">
        <v>140</v>
      </c>
      <c r="E106" s="239" t="s">
        <v>21</v>
      </c>
      <c r="F106" s="240" t="s">
        <v>339</v>
      </c>
      <c r="G106" s="238"/>
      <c r="H106" s="241">
        <v>208.80000000000001</v>
      </c>
      <c r="I106" s="242"/>
      <c r="J106" s="238"/>
      <c r="K106" s="238"/>
      <c r="L106" s="243"/>
      <c r="M106" s="244"/>
      <c r="N106" s="245"/>
      <c r="O106" s="245"/>
      <c r="P106" s="245"/>
      <c r="Q106" s="245"/>
      <c r="R106" s="245"/>
      <c r="S106" s="245"/>
      <c r="T106" s="246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7" t="s">
        <v>140</v>
      </c>
      <c r="AU106" s="247" t="s">
        <v>86</v>
      </c>
      <c r="AV106" s="13" t="s">
        <v>86</v>
      </c>
      <c r="AW106" s="13" t="s">
        <v>38</v>
      </c>
      <c r="AX106" s="13" t="s">
        <v>84</v>
      </c>
      <c r="AY106" s="247" t="s">
        <v>124</v>
      </c>
    </row>
    <row r="107" s="2" customFormat="1" ht="16.5" customHeight="1">
      <c r="A107" s="39"/>
      <c r="B107" s="40"/>
      <c r="C107" s="259" t="s">
        <v>164</v>
      </c>
      <c r="D107" s="259" t="s">
        <v>144</v>
      </c>
      <c r="E107" s="260" t="s">
        <v>345</v>
      </c>
      <c r="F107" s="261" t="s">
        <v>346</v>
      </c>
      <c r="G107" s="262" t="s">
        <v>147</v>
      </c>
      <c r="H107" s="263">
        <v>78.299999999999997</v>
      </c>
      <c r="I107" s="264"/>
      <c r="J107" s="265">
        <f>ROUND(I107*H107,2)</f>
        <v>0</v>
      </c>
      <c r="K107" s="261" t="s">
        <v>21</v>
      </c>
      <c r="L107" s="266"/>
      <c r="M107" s="267" t="s">
        <v>21</v>
      </c>
      <c r="N107" s="268" t="s">
        <v>47</v>
      </c>
      <c r="O107" s="85"/>
      <c r="P107" s="228">
        <f>O107*H107</f>
        <v>0</v>
      </c>
      <c r="Q107" s="228">
        <v>1</v>
      </c>
      <c r="R107" s="228">
        <f>Q107*H107</f>
        <v>78.299999999999997</v>
      </c>
      <c r="S107" s="228">
        <v>0</v>
      </c>
      <c r="T107" s="229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30" t="s">
        <v>148</v>
      </c>
      <c r="AT107" s="230" t="s">
        <v>144</v>
      </c>
      <c r="AU107" s="230" t="s">
        <v>86</v>
      </c>
      <c r="AY107" s="18" t="s">
        <v>124</v>
      </c>
      <c r="BE107" s="231">
        <f>IF(N107="základní",J107,0)</f>
        <v>0</v>
      </c>
      <c r="BF107" s="231">
        <f>IF(N107="snížená",J107,0)</f>
        <v>0</v>
      </c>
      <c r="BG107" s="231">
        <f>IF(N107="zákl. přenesená",J107,0)</f>
        <v>0</v>
      </c>
      <c r="BH107" s="231">
        <f>IF(N107="sníž. přenesená",J107,0)</f>
        <v>0</v>
      </c>
      <c r="BI107" s="231">
        <f>IF(N107="nulová",J107,0)</f>
        <v>0</v>
      </c>
      <c r="BJ107" s="18" t="s">
        <v>84</v>
      </c>
      <c r="BK107" s="231">
        <f>ROUND(I107*H107,2)</f>
        <v>0</v>
      </c>
      <c r="BL107" s="18" t="s">
        <v>132</v>
      </c>
      <c r="BM107" s="230" t="s">
        <v>347</v>
      </c>
    </row>
    <row r="108" s="2" customFormat="1">
      <c r="A108" s="39"/>
      <c r="B108" s="40"/>
      <c r="C108" s="41"/>
      <c r="D108" s="232" t="s">
        <v>134</v>
      </c>
      <c r="E108" s="41"/>
      <c r="F108" s="233" t="s">
        <v>348</v>
      </c>
      <c r="G108" s="41"/>
      <c r="H108" s="41"/>
      <c r="I108" s="137"/>
      <c r="J108" s="41"/>
      <c r="K108" s="41"/>
      <c r="L108" s="45"/>
      <c r="M108" s="234"/>
      <c r="N108" s="235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134</v>
      </c>
      <c r="AU108" s="18" t="s">
        <v>86</v>
      </c>
    </row>
    <row r="109" s="2" customFormat="1">
      <c r="A109" s="39"/>
      <c r="B109" s="40"/>
      <c r="C109" s="41"/>
      <c r="D109" s="232" t="s">
        <v>138</v>
      </c>
      <c r="E109" s="41"/>
      <c r="F109" s="236" t="s">
        <v>349</v>
      </c>
      <c r="G109" s="41"/>
      <c r="H109" s="41"/>
      <c r="I109" s="137"/>
      <c r="J109" s="41"/>
      <c r="K109" s="41"/>
      <c r="L109" s="45"/>
      <c r="M109" s="234"/>
      <c r="N109" s="235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138</v>
      </c>
      <c r="AU109" s="18" t="s">
        <v>86</v>
      </c>
    </row>
    <row r="110" s="13" customFormat="1">
      <c r="A110" s="13"/>
      <c r="B110" s="237"/>
      <c r="C110" s="238"/>
      <c r="D110" s="232" t="s">
        <v>140</v>
      </c>
      <c r="E110" s="239" t="s">
        <v>21</v>
      </c>
      <c r="F110" s="240" t="s">
        <v>350</v>
      </c>
      <c r="G110" s="238"/>
      <c r="H110" s="241">
        <v>78.299999999999997</v>
      </c>
      <c r="I110" s="242"/>
      <c r="J110" s="238"/>
      <c r="K110" s="238"/>
      <c r="L110" s="243"/>
      <c r="M110" s="244"/>
      <c r="N110" s="245"/>
      <c r="O110" s="245"/>
      <c r="P110" s="245"/>
      <c r="Q110" s="245"/>
      <c r="R110" s="245"/>
      <c r="S110" s="245"/>
      <c r="T110" s="246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7" t="s">
        <v>140</v>
      </c>
      <c r="AU110" s="247" t="s">
        <v>86</v>
      </c>
      <c r="AV110" s="13" t="s">
        <v>86</v>
      </c>
      <c r="AW110" s="13" t="s">
        <v>38</v>
      </c>
      <c r="AX110" s="13" t="s">
        <v>84</v>
      </c>
      <c r="AY110" s="247" t="s">
        <v>124</v>
      </c>
    </row>
    <row r="111" s="2" customFormat="1" ht="16.5" customHeight="1">
      <c r="A111" s="39"/>
      <c r="B111" s="40"/>
      <c r="C111" s="219" t="s">
        <v>190</v>
      </c>
      <c r="D111" s="219" t="s">
        <v>127</v>
      </c>
      <c r="E111" s="220" t="s">
        <v>351</v>
      </c>
      <c r="F111" s="221" t="s">
        <v>352</v>
      </c>
      <c r="G111" s="222" t="s">
        <v>270</v>
      </c>
      <c r="H111" s="223">
        <v>208.80000000000001</v>
      </c>
      <c r="I111" s="224"/>
      <c r="J111" s="225">
        <f>ROUND(I111*H111,2)</f>
        <v>0</v>
      </c>
      <c r="K111" s="221" t="s">
        <v>131</v>
      </c>
      <c r="L111" s="45"/>
      <c r="M111" s="226" t="s">
        <v>21</v>
      </c>
      <c r="N111" s="227" t="s">
        <v>47</v>
      </c>
      <c r="O111" s="85"/>
      <c r="P111" s="228">
        <f>O111*H111</f>
        <v>0</v>
      </c>
      <c r="Q111" s="228">
        <v>0.0015</v>
      </c>
      <c r="R111" s="228">
        <f>Q111*H111</f>
        <v>0.31320000000000003</v>
      </c>
      <c r="S111" s="228">
        <v>0</v>
      </c>
      <c r="T111" s="229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30" t="s">
        <v>132</v>
      </c>
      <c r="AT111" s="230" t="s">
        <v>127</v>
      </c>
      <c r="AU111" s="230" t="s">
        <v>86</v>
      </c>
      <c r="AY111" s="18" t="s">
        <v>124</v>
      </c>
      <c r="BE111" s="231">
        <f>IF(N111="základní",J111,0)</f>
        <v>0</v>
      </c>
      <c r="BF111" s="231">
        <f>IF(N111="snížená",J111,0)</f>
        <v>0</v>
      </c>
      <c r="BG111" s="231">
        <f>IF(N111="zákl. přenesená",J111,0)</f>
        <v>0</v>
      </c>
      <c r="BH111" s="231">
        <f>IF(N111="sníž. přenesená",J111,0)</f>
        <v>0</v>
      </c>
      <c r="BI111" s="231">
        <f>IF(N111="nulová",J111,0)</f>
        <v>0</v>
      </c>
      <c r="BJ111" s="18" t="s">
        <v>84</v>
      </c>
      <c r="BK111" s="231">
        <f>ROUND(I111*H111,2)</f>
        <v>0</v>
      </c>
      <c r="BL111" s="18" t="s">
        <v>132</v>
      </c>
      <c r="BM111" s="230" t="s">
        <v>353</v>
      </c>
    </row>
    <row r="112" s="2" customFormat="1">
      <c r="A112" s="39"/>
      <c r="B112" s="40"/>
      <c r="C112" s="41"/>
      <c r="D112" s="232" t="s">
        <v>134</v>
      </c>
      <c r="E112" s="41"/>
      <c r="F112" s="233" t="s">
        <v>354</v>
      </c>
      <c r="G112" s="41"/>
      <c r="H112" s="41"/>
      <c r="I112" s="137"/>
      <c r="J112" s="41"/>
      <c r="K112" s="41"/>
      <c r="L112" s="45"/>
      <c r="M112" s="234"/>
      <c r="N112" s="235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134</v>
      </c>
      <c r="AU112" s="18" t="s">
        <v>86</v>
      </c>
    </row>
    <row r="113" s="2" customFormat="1">
      <c r="A113" s="39"/>
      <c r="B113" s="40"/>
      <c r="C113" s="41"/>
      <c r="D113" s="232" t="s">
        <v>136</v>
      </c>
      <c r="E113" s="41"/>
      <c r="F113" s="236" t="s">
        <v>355</v>
      </c>
      <c r="G113" s="41"/>
      <c r="H113" s="41"/>
      <c r="I113" s="137"/>
      <c r="J113" s="41"/>
      <c r="K113" s="41"/>
      <c r="L113" s="45"/>
      <c r="M113" s="234"/>
      <c r="N113" s="235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136</v>
      </c>
      <c r="AU113" s="18" t="s">
        <v>86</v>
      </c>
    </row>
    <row r="114" s="13" customFormat="1">
      <c r="A114" s="13"/>
      <c r="B114" s="237"/>
      <c r="C114" s="238"/>
      <c r="D114" s="232" t="s">
        <v>140</v>
      </c>
      <c r="E114" s="239" t="s">
        <v>21</v>
      </c>
      <c r="F114" s="240" t="s">
        <v>339</v>
      </c>
      <c r="G114" s="238"/>
      <c r="H114" s="241">
        <v>208.80000000000001</v>
      </c>
      <c r="I114" s="242"/>
      <c r="J114" s="238"/>
      <c r="K114" s="238"/>
      <c r="L114" s="243"/>
      <c r="M114" s="244"/>
      <c r="N114" s="245"/>
      <c r="O114" s="245"/>
      <c r="P114" s="245"/>
      <c r="Q114" s="245"/>
      <c r="R114" s="245"/>
      <c r="S114" s="245"/>
      <c r="T114" s="246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7" t="s">
        <v>140</v>
      </c>
      <c r="AU114" s="247" t="s">
        <v>86</v>
      </c>
      <c r="AV114" s="13" t="s">
        <v>86</v>
      </c>
      <c r="AW114" s="13" t="s">
        <v>38</v>
      </c>
      <c r="AX114" s="13" t="s">
        <v>84</v>
      </c>
      <c r="AY114" s="247" t="s">
        <v>124</v>
      </c>
    </row>
    <row r="115" s="12" customFormat="1" ht="22.8" customHeight="1">
      <c r="A115" s="12"/>
      <c r="B115" s="203"/>
      <c r="C115" s="204"/>
      <c r="D115" s="205" t="s">
        <v>75</v>
      </c>
      <c r="E115" s="217" t="s">
        <v>299</v>
      </c>
      <c r="F115" s="217" t="s">
        <v>300</v>
      </c>
      <c r="G115" s="204"/>
      <c r="H115" s="204"/>
      <c r="I115" s="207"/>
      <c r="J115" s="218">
        <f>BK115</f>
        <v>0</v>
      </c>
      <c r="K115" s="204"/>
      <c r="L115" s="209"/>
      <c r="M115" s="210"/>
      <c r="N115" s="211"/>
      <c r="O115" s="211"/>
      <c r="P115" s="212">
        <f>SUM(P116:P118)</f>
        <v>0</v>
      </c>
      <c r="Q115" s="211"/>
      <c r="R115" s="212">
        <f>SUM(R116:R118)</f>
        <v>0</v>
      </c>
      <c r="S115" s="211"/>
      <c r="T115" s="213">
        <f>SUM(T116:T118)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14" t="s">
        <v>84</v>
      </c>
      <c r="AT115" s="215" t="s">
        <v>75</v>
      </c>
      <c r="AU115" s="215" t="s">
        <v>84</v>
      </c>
      <c r="AY115" s="214" t="s">
        <v>124</v>
      </c>
      <c r="BK115" s="216">
        <f>SUM(BK116:BK118)</f>
        <v>0</v>
      </c>
    </row>
    <row r="116" s="2" customFormat="1" ht="16.5" customHeight="1">
      <c r="A116" s="39"/>
      <c r="B116" s="40"/>
      <c r="C116" s="219" t="s">
        <v>148</v>
      </c>
      <c r="D116" s="219" t="s">
        <v>127</v>
      </c>
      <c r="E116" s="220" t="s">
        <v>302</v>
      </c>
      <c r="F116" s="221" t="s">
        <v>303</v>
      </c>
      <c r="G116" s="222" t="s">
        <v>147</v>
      </c>
      <c r="H116" s="223">
        <v>0.80900000000000005</v>
      </c>
      <c r="I116" s="224"/>
      <c r="J116" s="225">
        <f>ROUND(I116*H116,2)</f>
        <v>0</v>
      </c>
      <c r="K116" s="221" t="s">
        <v>21</v>
      </c>
      <c r="L116" s="45"/>
      <c r="M116" s="226" t="s">
        <v>21</v>
      </c>
      <c r="N116" s="227" t="s">
        <v>47</v>
      </c>
      <c r="O116" s="85"/>
      <c r="P116" s="228">
        <f>O116*H116</f>
        <v>0</v>
      </c>
      <c r="Q116" s="228">
        <v>0</v>
      </c>
      <c r="R116" s="228">
        <f>Q116*H116</f>
        <v>0</v>
      </c>
      <c r="S116" s="228">
        <v>0</v>
      </c>
      <c r="T116" s="229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30" t="s">
        <v>132</v>
      </c>
      <c r="AT116" s="230" t="s">
        <v>127</v>
      </c>
      <c r="AU116" s="230" t="s">
        <v>86</v>
      </c>
      <c r="AY116" s="18" t="s">
        <v>124</v>
      </c>
      <c r="BE116" s="231">
        <f>IF(N116="základní",J116,0)</f>
        <v>0</v>
      </c>
      <c r="BF116" s="231">
        <f>IF(N116="snížená",J116,0)</f>
        <v>0</v>
      </c>
      <c r="BG116" s="231">
        <f>IF(N116="zákl. přenesená",J116,0)</f>
        <v>0</v>
      </c>
      <c r="BH116" s="231">
        <f>IF(N116="sníž. přenesená",J116,0)</f>
        <v>0</v>
      </c>
      <c r="BI116" s="231">
        <f>IF(N116="nulová",J116,0)</f>
        <v>0</v>
      </c>
      <c r="BJ116" s="18" t="s">
        <v>84</v>
      </c>
      <c r="BK116" s="231">
        <f>ROUND(I116*H116,2)</f>
        <v>0</v>
      </c>
      <c r="BL116" s="18" t="s">
        <v>132</v>
      </c>
      <c r="BM116" s="230" t="s">
        <v>356</v>
      </c>
    </row>
    <row r="117" s="2" customFormat="1">
      <c r="A117" s="39"/>
      <c r="B117" s="40"/>
      <c r="C117" s="41"/>
      <c r="D117" s="232" t="s">
        <v>134</v>
      </c>
      <c r="E117" s="41"/>
      <c r="F117" s="233" t="s">
        <v>303</v>
      </c>
      <c r="G117" s="41"/>
      <c r="H117" s="41"/>
      <c r="I117" s="137"/>
      <c r="J117" s="41"/>
      <c r="K117" s="41"/>
      <c r="L117" s="45"/>
      <c r="M117" s="234"/>
      <c r="N117" s="235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134</v>
      </c>
      <c r="AU117" s="18" t="s">
        <v>86</v>
      </c>
    </row>
    <row r="118" s="13" customFormat="1">
      <c r="A118" s="13"/>
      <c r="B118" s="237"/>
      <c r="C118" s="238"/>
      <c r="D118" s="232" t="s">
        <v>140</v>
      </c>
      <c r="E118" s="239" t="s">
        <v>21</v>
      </c>
      <c r="F118" s="240" t="s">
        <v>357</v>
      </c>
      <c r="G118" s="238"/>
      <c r="H118" s="241">
        <v>0.80900000000000005</v>
      </c>
      <c r="I118" s="242"/>
      <c r="J118" s="238"/>
      <c r="K118" s="238"/>
      <c r="L118" s="243"/>
      <c r="M118" s="244"/>
      <c r="N118" s="245"/>
      <c r="O118" s="245"/>
      <c r="P118" s="245"/>
      <c r="Q118" s="245"/>
      <c r="R118" s="245"/>
      <c r="S118" s="245"/>
      <c r="T118" s="246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7" t="s">
        <v>140</v>
      </c>
      <c r="AU118" s="247" t="s">
        <v>86</v>
      </c>
      <c r="AV118" s="13" t="s">
        <v>86</v>
      </c>
      <c r="AW118" s="13" t="s">
        <v>38</v>
      </c>
      <c r="AX118" s="13" t="s">
        <v>84</v>
      </c>
      <c r="AY118" s="247" t="s">
        <v>124</v>
      </c>
    </row>
    <row r="119" s="12" customFormat="1" ht="22.8" customHeight="1">
      <c r="A119" s="12"/>
      <c r="B119" s="203"/>
      <c r="C119" s="204"/>
      <c r="D119" s="205" t="s">
        <v>75</v>
      </c>
      <c r="E119" s="217" t="s">
        <v>306</v>
      </c>
      <c r="F119" s="217" t="s">
        <v>307</v>
      </c>
      <c r="G119" s="204"/>
      <c r="H119" s="204"/>
      <c r="I119" s="207"/>
      <c r="J119" s="218">
        <f>BK119</f>
        <v>0</v>
      </c>
      <c r="K119" s="204"/>
      <c r="L119" s="209"/>
      <c r="M119" s="210"/>
      <c r="N119" s="211"/>
      <c r="O119" s="211"/>
      <c r="P119" s="212">
        <f>SUM(P120:P122)</f>
        <v>0</v>
      </c>
      <c r="Q119" s="211"/>
      <c r="R119" s="212">
        <f>SUM(R120:R122)</f>
        <v>0</v>
      </c>
      <c r="S119" s="211"/>
      <c r="T119" s="213">
        <f>SUM(T120:T122)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4" t="s">
        <v>84</v>
      </c>
      <c r="AT119" s="215" t="s">
        <v>75</v>
      </c>
      <c r="AU119" s="215" t="s">
        <v>84</v>
      </c>
      <c r="AY119" s="214" t="s">
        <v>124</v>
      </c>
      <c r="BK119" s="216">
        <f>SUM(BK120:BK122)</f>
        <v>0</v>
      </c>
    </row>
    <row r="120" s="2" customFormat="1" ht="16.5" customHeight="1">
      <c r="A120" s="39"/>
      <c r="B120" s="40"/>
      <c r="C120" s="219" t="s">
        <v>178</v>
      </c>
      <c r="D120" s="219" t="s">
        <v>127</v>
      </c>
      <c r="E120" s="220" t="s">
        <v>358</v>
      </c>
      <c r="F120" s="221" t="s">
        <v>359</v>
      </c>
      <c r="G120" s="222" t="s">
        <v>147</v>
      </c>
      <c r="H120" s="223">
        <v>78.691000000000002</v>
      </c>
      <c r="I120" s="224"/>
      <c r="J120" s="225">
        <f>ROUND(I120*H120,2)</f>
        <v>0</v>
      </c>
      <c r="K120" s="221" t="s">
        <v>131</v>
      </c>
      <c r="L120" s="45"/>
      <c r="M120" s="226" t="s">
        <v>21</v>
      </c>
      <c r="N120" s="227" t="s">
        <v>47</v>
      </c>
      <c r="O120" s="85"/>
      <c r="P120" s="228">
        <f>O120*H120</f>
        <v>0</v>
      </c>
      <c r="Q120" s="228">
        <v>0</v>
      </c>
      <c r="R120" s="228">
        <f>Q120*H120</f>
        <v>0</v>
      </c>
      <c r="S120" s="228">
        <v>0</v>
      </c>
      <c r="T120" s="229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30" t="s">
        <v>132</v>
      </c>
      <c r="AT120" s="230" t="s">
        <v>127</v>
      </c>
      <c r="AU120" s="230" t="s">
        <v>86</v>
      </c>
      <c r="AY120" s="18" t="s">
        <v>124</v>
      </c>
      <c r="BE120" s="231">
        <f>IF(N120="základní",J120,0)</f>
        <v>0</v>
      </c>
      <c r="BF120" s="231">
        <f>IF(N120="snížená",J120,0)</f>
        <v>0</v>
      </c>
      <c r="BG120" s="231">
        <f>IF(N120="zákl. přenesená",J120,0)</f>
        <v>0</v>
      </c>
      <c r="BH120" s="231">
        <f>IF(N120="sníž. přenesená",J120,0)</f>
        <v>0</v>
      </c>
      <c r="BI120" s="231">
        <f>IF(N120="nulová",J120,0)</f>
        <v>0</v>
      </c>
      <c r="BJ120" s="18" t="s">
        <v>84</v>
      </c>
      <c r="BK120" s="231">
        <f>ROUND(I120*H120,2)</f>
        <v>0</v>
      </c>
      <c r="BL120" s="18" t="s">
        <v>132</v>
      </c>
      <c r="BM120" s="230" t="s">
        <v>360</v>
      </c>
    </row>
    <row r="121" s="2" customFormat="1">
      <c r="A121" s="39"/>
      <c r="B121" s="40"/>
      <c r="C121" s="41"/>
      <c r="D121" s="232" t="s">
        <v>134</v>
      </c>
      <c r="E121" s="41"/>
      <c r="F121" s="233" t="s">
        <v>361</v>
      </c>
      <c r="G121" s="41"/>
      <c r="H121" s="41"/>
      <c r="I121" s="137"/>
      <c r="J121" s="41"/>
      <c r="K121" s="41"/>
      <c r="L121" s="45"/>
      <c r="M121" s="234"/>
      <c r="N121" s="235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134</v>
      </c>
      <c r="AU121" s="18" t="s">
        <v>86</v>
      </c>
    </row>
    <row r="122" s="2" customFormat="1">
      <c r="A122" s="39"/>
      <c r="B122" s="40"/>
      <c r="C122" s="41"/>
      <c r="D122" s="232" t="s">
        <v>136</v>
      </c>
      <c r="E122" s="41"/>
      <c r="F122" s="236" t="s">
        <v>362</v>
      </c>
      <c r="G122" s="41"/>
      <c r="H122" s="41"/>
      <c r="I122" s="137"/>
      <c r="J122" s="41"/>
      <c r="K122" s="41"/>
      <c r="L122" s="45"/>
      <c r="M122" s="280"/>
      <c r="N122" s="281"/>
      <c r="O122" s="282"/>
      <c r="P122" s="282"/>
      <c r="Q122" s="282"/>
      <c r="R122" s="282"/>
      <c r="S122" s="282"/>
      <c r="T122" s="283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136</v>
      </c>
      <c r="AU122" s="18" t="s">
        <v>86</v>
      </c>
    </row>
    <row r="123" s="2" customFormat="1" ht="6.96" customHeight="1">
      <c r="A123" s="39"/>
      <c r="B123" s="60"/>
      <c r="C123" s="61"/>
      <c r="D123" s="61"/>
      <c r="E123" s="61"/>
      <c r="F123" s="61"/>
      <c r="G123" s="61"/>
      <c r="H123" s="61"/>
      <c r="I123" s="167"/>
      <c r="J123" s="61"/>
      <c r="K123" s="61"/>
      <c r="L123" s="45"/>
      <c r="M123" s="39"/>
      <c r="O123" s="39"/>
      <c r="P123" s="39"/>
      <c r="Q123" s="39"/>
      <c r="R123" s="39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</sheetData>
  <sheetProtection sheet="1" autoFilter="0" formatColumns="0" formatRows="0" objects="1" scenarios="1" spinCount="100000" saltValue="71DSZuXVdB6qUSALd8RzTX9vGoJaSafpMqRmBME0CraahZQchalZ4K+GrdkCohv32V6g51B5h97PhJVw/WT/bg==" hashValue="lf9jejQI3KLXPcdV26zvuvVgzNUQWGUwaxurpwULQemgaPiFYg9plRZidxtOeXf6Mi+VVdCZcm2ximRN0ScIAA==" algorithmName="SHA-512" password="CC35"/>
  <autoFilter ref="C83:K122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29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29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2"/>
      <c r="J3" s="131"/>
      <c r="K3" s="131"/>
      <c r="L3" s="21"/>
      <c r="AT3" s="18" t="s">
        <v>86</v>
      </c>
    </row>
    <row r="4" s="1" customFormat="1" ht="24.96" customHeight="1">
      <c r="B4" s="21"/>
      <c r="D4" s="133" t="s">
        <v>96</v>
      </c>
      <c r="I4" s="129"/>
      <c r="L4" s="21"/>
      <c r="M4" s="134" t="s">
        <v>10</v>
      </c>
      <c r="AT4" s="18" t="s">
        <v>4</v>
      </c>
    </row>
    <row r="5" s="1" customFormat="1" ht="6.96" customHeight="1">
      <c r="B5" s="21"/>
      <c r="I5" s="129"/>
      <c r="L5" s="21"/>
    </row>
    <row r="6" s="1" customFormat="1" ht="12" customHeight="1">
      <c r="B6" s="21"/>
      <c r="D6" s="135" t="s">
        <v>16</v>
      </c>
      <c r="I6" s="129"/>
      <c r="L6" s="21"/>
    </row>
    <row r="7" s="1" customFormat="1" ht="16.5" customHeight="1">
      <c r="B7" s="21"/>
      <c r="E7" s="136" t="str">
        <f>'Rekapitulace stavby'!K6</f>
        <v>Vltava ř.km 17,55 - 17,60 Miřejovice oprava opěrné zdi LB</v>
      </c>
      <c r="F7" s="135"/>
      <c r="G7" s="135"/>
      <c r="H7" s="135"/>
      <c r="I7" s="129"/>
      <c r="L7" s="21"/>
    </row>
    <row r="8" s="2" customFormat="1" ht="12" customHeight="1">
      <c r="A8" s="39"/>
      <c r="B8" s="45"/>
      <c r="C8" s="39"/>
      <c r="D8" s="135" t="s">
        <v>97</v>
      </c>
      <c r="E8" s="39"/>
      <c r="F8" s="39"/>
      <c r="G8" s="39"/>
      <c r="H8" s="39"/>
      <c r="I8" s="137"/>
      <c r="J8" s="39"/>
      <c r="K8" s="39"/>
      <c r="L8" s="138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9" t="s">
        <v>363</v>
      </c>
      <c r="F9" s="39"/>
      <c r="G9" s="39"/>
      <c r="H9" s="39"/>
      <c r="I9" s="137"/>
      <c r="J9" s="39"/>
      <c r="K9" s="39"/>
      <c r="L9" s="138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37"/>
      <c r="J10" s="39"/>
      <c r="K10" s="39"/>
      <c r="L10" s="138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5" t="s">
        <v>18</v>
      </c>
      <c r="E11" s="39"/>
      <c r="F11" s="140" t="s">
        <v>19</v>
      </c>
      <c r="G11" s="39"/>
      <c r="H11" s="39"/>
      <c r="I11" s="141" t="s">
        <v>20</v>
      </c>
      <c r="J11" s="140" t="s">
        <v>21</v>
      </c>
      <c r="K11" s="39"/>
      <c r="L11" s="138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5" t="s">
        <v>22</v>
      </c>
      <c r="E12" s="39"/>
      <c r="F12" s="140" t="s">
        <v>23</v>
      </c>
      <c r="G12" s="39"/>
      <c r="H12" s="39"/>
      <c r="I12" s="141" t="s">
        <v>24</v>
      </c>
      <c r="J12" s="142" t="str">
        <f>'Rekapitulace stavby'!AN8</f>
        <v>22. 11. 2019</v>
      </c>
      <c r="K12" s="39"/>
      <c r="L12" s="138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37"/>
      <c r="J13" s="39"/>
      <c r="K13" s="39"/>
      <c r="L13" s="138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5" t="s">
        <v>26</v>
      </c>
      <c r="E14" s="39"/>
      <c r="F14" s="39"/>
      <c r="G14" s="39"/>
      <c r="H14" s="39"/>
      <c r="I14" s="141" t="s">
        <v>27</v>
      </c>
      <c r="J14" s="140" t="s">
        <v>28</v>
      </c>
      <c r="K14" s="39"/>
      <c r="L14" s="138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0" t="s">
        <v>29</v>
      </c>
      <c r="F15" s="39"/>
      <c r="G15" s="39"/>
      <c r="H15" s="39"/>
      <c r="I15" s="141" t="s">
        <v>30</v>
      </c>
      <c r="J15" s="140" t="s">
        <v>31</v>
      </c>
      <c r="K15" s="39"/>
      <c r="L15" s="138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37"/>
      <c r="J16" s="39"/>
      <c r="K16" s="39"/>
      <c r="L16" s="138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5" t="s">
        <v>32</v>
      </c>
      <c r="E17" s="39"/>
      <c r="F17" s="39"/>
      <c r="G17" s="39"/>
      <c r="H17" s="39"/>
      <c r="I17" s="141" t="s">
        <v>27</v>
      </c>
      <c r="J17" s="34" t="str">
        <f>'Rekapitulace stavby'!AN13</f>
        <v>Vyplň údaj</v>
      </c>
      <c r="K17" s="39"/>
      <c r="L17" s="138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0"/>
      <c r="G18" s="140"/>
      <c r="H18" s="140"/>
      <c r="I18" s="141" t="s">
        <v>30</v>
      </c>
      <c r="J18" s="34" t="str">
        <f>'Rekapitulace stavby'!AN14</f>
        <v>Vyplň údaj</v>
      </c>
      <c r="K18" s="39"/>
      <c r="L18" s="138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37"/>
      <c r="J19" s="39"/>
      <c r="K19" s="39"/>
      <c r="L19" s="138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5" t="s">
        <v>34</v>
      </c>
      <c r="E20" s="39"/>
      <c r="F20" s="39"/>
      <c r="G20" s="39"/>
      <c r="H20" s="39"/>
      <c r="I20" s="141" t="s">
        <v>27</v>
      </c>
      <c r="J20" s="140" t="s">
        <v>35</v>
      </c>
      <c r="K20" s="39"/>
      <c r="L20" s="138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0" t="s">
        <v>36</v>
      </c>
      <c r="F21" s="39"/>
      <c r="G21" s="39"/>
      <c r="H21" s="39"/>
      <c r="I21" s="141" t="s">
        <v>30</v>
      </c>
      <c r="J21" s="140" t="s">
        <v>37</v>
      </c>
      <c r="K21" s="39"/>
      <c r="L21" s="138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37"/>
      <c r="J22" s="39"/>
      <c r="K22" s="39"/>
      <c r="L22" s="138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5" t="s">
        <v>39</v>
      </c>
      <c r="E23" s="39"/>
      <c r="F23" s="39"/>
      <c r="G23" s="39"/>
      <c r="H23" s="39"/>
      <c r="I23" s="141" t="s">
        <v>27</v>
      </c>
      <c r="J23" s="140" t="s">
        <v>35</v>
      </c>
      <c r="K23" s="39"/>
      <c r="L23" s="138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0" t="s">
        <v>36</v>
      </c>
      <c r="F24" s="39"/>
      <c r="G24" s="39"/>
      <c r="H24" s="39"/>
      <c r="I24" s="141" t="s">
        <v>30</v>
      </c>
      <c r="J24" s="140" t="s">
        <v>37</v>
      </c>
      <c r="K24" s="39"/>
      <c r="L24" s="138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37"/>
      <c r="J25" s="39"/>
      <c r="K25" s="39"/>
      <c r="L25" s="138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5" t="s">
        <v>40</v>
      </c>
      <c r="E26" s="39"/>
      <c r="F26" s="39"/>
      <c r="G26" s="39"/>
      <c r="H26" s="39"/>
      <c r="I26" s="137"/>
      <c r="J26" s="39"/>
      <c r="K26" s="39"/>
      <c r="L26" s="138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3"/>
      <c r="B27" s="144"/>
      <c r="C27" s="143"/>
      <c r="D27" s="143"/>
      <c r="E27" s="145" t="s">
        <v>21</v>
      </c>
      <c r="F27" s="145"/>
      <c r="G27" s="145"/>
      <c r="H27" s="145"/>
      <c r="I27" s="146"/>
      <c r="J27" s="143"/>
      <c r="K27" s="143"/>
      <c r="L27" s="147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37"/>
      <c r="J28" s="39"/>
      <c r="K28" s="39"/>
      <c r="L28" s="138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8"/>
      <c r="E29" s="148"/>
      <c r="F29" s="148"/>
      <c r="G29" s="148"/>
      <c r="H29" s="148"/>
      <c r="I29" s="149"/>
      <c r="J29" s="148"/>
      <c r="K29" s="148"/>
      <c r="L29" s="138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0" t="s">
        <v>42</v>
      </c>
      <c r="E30" s="39"/>
      <c r="F30" s="39"/>
      <c r="G30" s="39"/>
      <c r="H30" s="39"/>
      <c r="I30" s="137"/>
      <c r="J30" s="151">
        <f>ROUND(J85, 2)</f>
        <v>0</v>
      </c>
      <c r="K30" s="39"/>
      <c r="L30" s="138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8"/>
      <c r="E31" s="148"/>
      <c r="F31" s="148"/>
      <c r="G31" s="148"/>
      <c r="H31" s="148"/>
      <c r="I31" s="149"/>
      <c r="J31" s="148"/>
      <c r="K31" s="148"/>
      <c r="L31" s="138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2" t="s">
        <v>44</v>
      </c>
      <c r="G32" s="39"/>
      <c r="H32" s="39"/>
      <c r="I32" s="153" t="s">
        <v>43</v>
      </c>
      <c r="J32" s="152" t="s">
        <v>45</v>
      </c>
      <c r="K32" s="39"/>
      <c r="L32" s="138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46</v>
      </c>
      <c r="E33" s="135" t="s">
        <v>47</v>
      </c>
      <c r="F33" s="155">
        <f>ROUND((SUM(BE85:BE184)),  2)</f>
        <v>0</v>
      </c>
      <c r="G33" s="39"/>
      <c r="H33" s="39"/>
      <c r="I33" s="156">
        <v>0.20999999999999999</v>
      </c>
      <c r="J33" s="155">
        <f>ROUND(((SUM(BE85:BE184))*I33),  2)</f>
        <v>0</v>
      </c>
      <c r="K33" s="39"/>
      <c r="L33" s="138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5" t="s">
        <v>48</v>
      </c>
      <c r="F34" s="155">
        <f>ROUND((SUM(BF85:BF184)),  2)</f>
        <v>0</v>
      </c>
      <c r="G34" s="39"/>
      <c r="H34" s="39"/>
      <c r="I34" s="156">
        <v>0.14999999999999999</v>
      </c>
      <c r="J34" s="155">
        <f>ROUND(((SUM(BF85:BF184))*I34),  2)</f>
        <v>0</v>
      </c>
      <c r="K34" s="39"/>
      <c r="L34" s="138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5" t="s">
        <v>49</v>
      </c>
      <c r="F35" s="155">
        <f>ROUND((SUM(BG85:BG184)),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138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5" t="s">
        <v>50</v>
      </c>
      <c r="F36" s="155">
        <f>ROUND((SUM(BH85:BH184)),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138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5" t="s">
        <v>51</v>
      </c>
      <c r="F37" s="155">
        <f>ROUND((SUM(BI85:BI184)),  2)</f>
        <v>0</v>
      </c>
      <c r="G37" s="39"/>
      <c r="H37" s="39"/>
      <c r="I37" s="156">
        <v>0</v>
      </c>
      <c r="J37" s="155">
        <f>0</f>
        <v>0</v>
      </c>
      <c r="K37" s="39"/>
      <c r="L37" s="138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37"/>
      <c r="J38" s="39"/>
      <c r="K38" s="39"/>
      <c r="L38" s="138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52</v>
      </c>
      <c r="E39" s="159"/>
      <c r="F39" s="159"/>
      <c r="G39" s="160" t="s">
        <v>53</v>
      </c>
      <c r="H39" s="161" t="s">
        <v>54</v>
      </c>
      <c r="I39" s="162"/>
      <c r="J39" s="163">
        <f>SUM(J30:J37)</f>
        <v>0</v>
      </c>
      <c r="K39" s="164"/>
      <c r="L39" s="138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5"/>
      <c r="C40" s="166"/>
      <c r="D40" s="166"/>
      <c r="E40" s="166"/>
      <c r="F40" s="166"/>
      <c r="G40" s="166"/>
      <c r="H40" s="166"/>
      <c r="I40" s="167"/>
      <c r="J40" s="166"/>
      <c r="K40" s="166"/>
      <c r="L40" s="138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8"/>
      <c r="C44" s="169"/>
      <c r="D44" s="169"/>
      <c r="E44" s="169"/>
      <c r="F44" s="169"/>
      <c r="G44" s="169"/>
      <c r="H44" s="169"/>
      <c r="I44" s="170"/>
      <c r="J44" s="169"/>
      <c r="K44" s="169"/>
      <c r="L44" s="138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99</v>
      </c>
      <c r="D45" s="41"/>
      <c r="E45" s="41"/>
      <c r="F45" s="41"/>
      <c r="G45" s="41"/>
      <c r="H45" s="41"/>
      <c r="I45" s="137"/>
      <c r="J45" s="41"/>
      <c r="K45" s="41"/>
      <c r="L45" s="138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137"/>
      <c r="J46" s="41"/>
      <c r="K46" s="41"/>
      <c r="L46" s="138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137"/>
      <c r="J47" s="41"/>
      <c r="K47" s="41"/>
      <c r="L47" s="138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71" t="str">
        <f>E7</f>
        <v>Vltava ř.km 17,55 - 17,60 Miřejovice oprava opěrné zdi LB</v>
      </c>
      <c r="F48" s="33"/>
      <c r="G48" s="33"/>
      <c r="H48" s="33"/>
      <c r="I48" s="137"/>
      <c r="J48" s="41"/>
      <c r="K48" s="41"/>
      <c r="L48" s="138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97</v>
      </c>
      <c r="D49" s="41"/>
      <c r="E49" s="41"/>
      <c r="F49" s="41"/>
      <c r="G49" s="41"/>
      <c r="H49" s="41"/>
      <c r="I49" s="137"/>
      <c r="J49" s="41"/>
      <c r="K49" s="41"/>
      <c r="L49" s="138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03 - urovnání lavice</v>
      </c>
      <c r="F50" s="41"/>
      <c r="G50" s="41"/>
      <c r="H50" s="41"/>
      <c r="I50" s="137"/>
      <c r="J50" s="41"/>
      <c r="K50" s="41"/>
      <c r="L50" s="138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137"/>
      <c r="J51" s="41"/>
      <c r="K51" s="41"/>
      <c r="L51" s="138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22</v>
      </c>
      <c r="D52" s="41"/>
      <c r="E52" s="41"/>
      <c r="F52" s="28" t="str">
        <f>F12</f>
        <v>Miřejovice</v>
      </c>
      <c r="G52" s="41"/>
      <c r="H52" s="41"/>
      <c r="I52" s="141" t="s">
        <v>24</v>
      </c>
      <c r="J52" s="73" t="str">
        <f>IF(J12="","",J12)</f>
        <v>22. 11. 2019</v>
      </c>
      <c r="K52" s="41"/>
      <c r="L52" s="138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137"/>
      <c r="J53" s="41"/>
      <c r="K53" s="41"/>
      <c r="L53" s="138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26</v>
      </c>
      <c r="D54" s="41"/>
      <c r="E54" s="41"/>
      <c r="F54" s="28" t="str">
        <f>E15</f>
        <v>Povodí Vltavy s.p.</v>
      </c>
      <c r="G54" s="41"/>
      <c r="H54" s="41"/>
      <c r="I54" s="141" t="s">
        <v>34</v>
      </c>
      <c r="J54" s="37" t="str">
        <f>E21</f>
        <v>HG partner s.r.o.</v>
      </c>
      <c r="K54" s="41"/>
      <c r="L54" s="138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32</v>
      </c>
      <c r="D55" s="41"/>
      <c r="E55" s="41"/>
      <c r="F55" s="28" t="str">
        <f>IF(E18="","",E18)</f>
        <v>Vyplň údaj</v>
      </c>
      <c r="G55" s="41"/>
      <c r="H55" s="41"/>
      <c r="I55" s="141" t="s">
        <v>39</v>
      </c>
      <c r="J55" s="37" t="str">
        <f>E24</f>
        <v>HG partner s.r.o.</v>
      </c>
      <c r="K55" s="41"/>
      <c r="L55" s="138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137"/>
      <c r="J56" s="41"/>
      <c r="K56" s="41"/>
      <c r="L56" s="138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2" t="s">
        <v>100</v>
      </c>
      <c r="D57" s="173"/>
      <c r="E57" s="173"/>
      <c r="F57" s="173"/>
      <c r="G57" s="173"/>
      <c r="H57" s="173"/>
      <c r="I57" s="174"/>
      <c r="J57" s="175" t="s">
        <v>101</v>
      </c>
      <c r="K57" s="173"/>
      <c r="L57" s="138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137"/>
      <c r="J58" s="41"/>
      <c r="K58" s="41"/>
      <c r="L58" s="138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6" t="s">
        <v>74</v>
      </c>
      <c r="D59" s="41"/>
      <c r="E59" s="41"/>
      <c r="F59" s="41"/>
      <c r="G59" s="41"/>
      <c r="H59" s="41"/>
      <c r="I59" s="137"/>
      <c r="J59" s="103">
        <f>J85</f>
        <v>0</v>
      </c>
      <c r="K59" s="41"/>
      <c r="L59" s="138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102</v>
      </c>
    </row>
    <row r="60" s="9" customFormat="1" ht="24.96" customHeight="1">
      <c r="A60" s="9"/>
      <c r="B60" s="177"/>
      <c r="C60" s="178"/>
      <c r="D60" s="179" t="s">
        <v>103</v>
      </c>
      <c r="E60" s="180"/>
      <c r="F60" s="180"/>
      <c r="G60" s="180"/>
      <c r="H60" s="180"/>
      <c r="I60" s="181"/>
      <c r="J60" s="182">
        <f>J86</f>
        <v>0</v>
      </c>
      <c r="K60" s="178"/>
      <c r="L60" s="18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4"/>
      <c r="C61" s="185"/>
      <c r="D61" s="186" t="s">
        <v>315</v>
      </c>
      <c r="E61" s="187"/>
      <c r="F61" s="187"/>
      <c r="G61" s="187"/>
      <c r="H61" s="187"/>
      <c r="I61" s="188"/>
      <c r="J61" s="189">
        <f>J87</f>
        <v>0</v>
      </c>
      <c r="K61" s="185"/>
      <c r="L61" s="19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4"/>
      <c r="C62" s="185"/>
      <c r="D62" s="186" t="s">
        <v>364</v>
      </c>
      <c r="E62" s="187"/>
      <c r="F62" s="187"/>
      <c r="G62" s="187"/>
      <c r="H62" s="187"/>
      <c r="I62" s="188"/>
      <c r="J62" s="189">
        <f>J156</f>
        <v>0</v>
      </c>
      <c r="K62" s="185"/>
      <c r="L62" s="19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4"/>
      <c r="C63" s="185"/>
      <c r="D63" s="186" t="s">
        <v>106</v>
      </c>
      <c r="E63" s="187"/>
      <c r="F63" s="187"/>
      <c r="G63" s="187"/>
      <c r="H63" s="187"/>
      <c r="I63" s="188"/>
      <c r="J63" s="189">
        <f>J165</f>
        <v>0</v>
      </c>
      <c r="K63" s="185"/>
      <c r="L63" s="19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4"/>
      <c r="C64" s="185"/>
      <c r="D64" s="186" t="s">
        <v>107</v>
      </c>
      <c r="E64" s="187"/>
      <c r="F64" s="187"/>
      <c r="G64" s="187"/>
      <c r="H64" s="187"/>
      <c r="I64" s="188"/>
      <c r="J64" s="189">
        <f>J174</f>
        <v>0</v>
      </c>
      <c r="K64" s="185"/>
      <c r="L64" s="19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4"/>
      <c r="C65" s="185"/>
      <c r="D65" s="186" t="s">
        <v>108</v>
      </c>
      <c r="E65" s="187"/>
      <c r="F65" s="187"/>
      <c r="G65" s="187"/>
      <c r="H65" s="187"/>
      <c r="I65" s="188"/>
      <c r="J65" s="189">
        <f>J181</f>
        <v>0</v>
      </c>
      <c r="K65" s="185"/>
      <c r="L65" s="19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9"/>
      <c r="B66" s="40"/>
      <c r="C66" s="41"/>
      <c r="D66" s="41"/>
      <c r="E66" s="41"/>
      <c r="F66" s="41"/>
      <c r="G66" s="41"/>
      <c r="H66" s="41"/>
      <c r="I66" s="137"/>
      <c r="J66" s="41"/>
      <c r="K66" s="41"/>
      <c r="L66" s="138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60"/>
      <c r="C67" s="61"/>
      <c r="D67" s="61"/>
      <c r="E67" s="61"/>
      <c r="F67" s="61"/>
      <c r="G67" s="61"/>
      <c r="H67" s="61"/>
      <c r="I67" s="167"/>
      <c r="J67" s="61"/>
      <c r="K67" s="61"/>
      <c r="L67" s="138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71" s="2" customFormat="1" ht="6.96" customHeight="1">
      <c r="A71" s="39"/>
      <c r="B71" s="62"/>
      <c r="C71" s="63"/>
      <c r="D71" s="63"/>
      <c r="E71" s="63"/>
      <c r="F71" s="63"/>
      <c r="G71" s="63"/>
      <c r="H71" s="63"/>
      <c r="I71" s="170"/>
      <c r="J71" s="63"/>
      <c r="K71" s="63"/>
      <c r="L71" s="138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24.96" customHeight="1">
      <c r="A72" s="39"/>
      <c r="B72" s="40"/>
      <c r="C72" s="24" t="s">
        <v>109</v>
      </c>
      <c r="D72" s="41"/>
      <c r="E72" s="41"/>
      <c r="F72" s="41"/>
      <c r="G72" s="41"/>
      <c r="H72" s="41"/>
      <c r="I72" s="137"/>
      <c r="J72" s="41"/>
      <c r="K72" s="41"/>
      <c r="L72" s="138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137"/>
      <c r="J73" s="41"/>
      <c r="K73" s="41"/>
      <c r="L73" s="138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16</v>
      </c>
      <c r="D74" s="41"/>
      <c r="E74" s="41"/>
      <c r="F74" s="41"/>
      <c r="G74" s="41"/>
      <c r="H74" s="41"/>
      <c r="I74" s="137"/>
      <c r="J74" s="41"/>
      <c r="K74" s="41"/>
      <c r="L74" s="138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171" t="str">
        <f>E7</f>
        <v>Vltava ř.km 17,55 - 17,60 Miřejovice oprava opěrné zdi LB</v>
      </c>
      <c r="F75" s="33"/>
      <c r="G75" s="33"/>
      <c r="H75" s="33"/>
      <c r="I75" s="137"/>
      <c r="J75" s="41"/>
      <c r="K75" s="41"/>
      <c r="L75" s="138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97</v>
      </c>
      <c r="D76" s="41"/>
      <c r="E76" s="41"/>
      <c r="F76" s="41"/>
      <c r="G76" s="41"/>
      <c r="H76" s="41"/>
      <c r="I76" s="137"/>
      <c r="J76" s="41"/>
      <c r="K76" s="41"/>
      <c r="L76" s="138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70" t="str">
        <f>E9</f>
        <v>SO 03 - urovnání lavice</v>
      </c>
      <c r="F77" s="41"/>
      <c r="G77" s="41"/>
      <c r="H77" s="41"/>
      <c r="I77" s="137"/>
      <c r="J77" s="41"/>
      <c r="K77" s="41"/>
      <c r="L77" s="138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137"/>
      <c r="J78" s="41"/>
      <c r="K78" s="41"/>
      <c r="L78" s="138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22</v>
      </c>
      <c r="D79" s="41"/>
      <c r="E79" s="41"/>
      <c r="F79" s="28" t="str">
        <f>F12</f>
        <v>Miřejovice</v>
      </c>
      <c r="G79" s="41"/>
      <c r="H79" s="41"/>
      <c r="I79" s="141" t="s">
        <v>24</v>
      </c>
      <c r="J79" s="73" t="str">
        <f>IF(J12="","",J12)</f>
        <v>22. 11. 2019</v>
      </c>
      <c r="K79" s="41"/>
      <c r="L79" s="138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137"/>
      <c r="J80" s="41"/>
      <c r="K80" s="41"/>
      <c r="L80" s="138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26</v>
      </c>
      <c r="D81" s="41"/>
      <c r="E81" s="41"/>
      <c r="F81" s="28" t="str">
        <f>E15</f>
        <v>Povodí Vltavy s.p.</v>
      </c>
      <c r="G81" s="41"/>
      <c r="H81" s="41"/>
      <c r="I81" s="141" t="s">
        <v>34</v>
      </c>
      <c r="J81" s="37" t="str">
        <f>E21</f>
        <v>HG partner s.r.o.</v>
      </c>
      <c r="K81" s="41"/>
      <c r="L81" s="138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32</v>
      </c>
      <c r="D82" s="41"/>
      <c r="E82" s="41"/>
      <c r="F82" s="28" t="str">
        <f>IF(E18="","",E18)</f>
        <v>Vyplň údaj</v>
      </c>
      <c r="G82" s="41"/>
      <c r="H82" s="41"/>
      <c r="I82" s="141" t="s">
        <v>39</v>
      </c>
      <c r="J82" s="37" t="str">
        <f>E24</f>
        <v>HG partner s.r.o.</v>
      </c>
      <c r="K82" s="41"/>
      <c r="L82" s="138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0.32" customHeight="1">
      <c r="A83" s="39"/>
      <c r="B83" s="40"/>
      <c r="C83" s="41"/>
      <c r="D83" s="41"/>
      <c r="E83" s="41"/>
      <c r="F83" s="41"/>
      <c r="G83" s="41"/>
      <c r="H83" s="41"/>
      <c r="I83" s="137"/>
      <c r="J83" s="41"/>
      <c r="K83" s="41"/>
      <c r="L83" s="138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11" customFormat="1" ht="29.28" customHeight="1">
      <c r="A84" s="191"/>
      <c r="B84" s="192"/>
      <c r="C84" s="193" t="s">
        <v>110</v>
      </c>
      <c r="D84" s="194" t="s">
        <v>61</v>
      </c>
      <c r="E84" s="194" t="s">
        <v>57</v>
      </c>
      <c r="F84" s="194" t="s">
        <v>58</v>
      </c>
      <c r="G84" s="194" t="s">
        <v>111</v>
      </c>
      <c r="H84" s="194" t="s">
        <v>112</v>
      </c>
      <c r="I84" s="195" t="s">
        <v>113</v>
      </c>
      <c r="J84" s="194" t="s">
        <v>101</v>
      </c>
      <c r="K84" s="196" t="s">
        <v>114</v>
      </c>
      <c r="L84" s="197"/>
      <c r="M84" s="93" t="s">
        <v>21</v>
      </c>
      <c r="N84" s="94" t="s">
        <v>46</v>
      </c>
      <c r="O84" s="94" t="s">
        <v>115</v>
      </c>
      <c r="P84" s="94" t="s">
        <v>116</v>
      </c>
      <c r="Q84" s="94" t="s">
        <v>117</v>
      </c>
      <c r="R84" s="94" t="s">
        <v>118</v>
      </c>
      <c r="S84" s="94" t="s">
        <v>119</v>
      </c>
      <c r="T84" s="95" t="s">
        <v>120</v>
      </c>
      <c r="U84" s="191"/>
      <c r="V84" s="191"/>
      <c r="W84" s="191"/>
      <c r="X84" s="191"/>
      <c r="Y84" s="191"/>
      <c r="Z84" s="191"/>
      <c r="AA84" s="191"/>
      <c r="AB84" s="191"/>
      <c r="AC84" s="191"/>
      <c r="AD84" s="191"/>
      <c r="AE84" s="191"/>
    </row>
    <row r="85" s="2" customFormat="1" ht="22.8" customHeight="1">
      <c r="A85" s="39"/>
      <c r="B85" s="40"/>
      <c r="C85" s="100" t="s">
        <v>121</v>
      </c>
      <c r="D85" s="41"/>
      <c r="E85" s="41"/>
      <c r="F85" s="41"/>
      <c r="G85" s="41"/>
      <c r="H85" s="41"/>
      <c r="I85" s="137"/>
      <c r="J85" s="198">
        <f>BK85</f>
        <v>0</v>
      </c>
      <c r="K85" s="41"/>
      <c r="L85" s="45"/>
      <c r="M85" s="96"/>
      <c r="N85" s="199"/>
      <c r="O85" s="97"/>
      <c r="P85" s="200">
        <f>P86</f>
        <v>0</v>
      </c>
      <c r="Q85" s="97"/>
      <c r="R85" s="200">
        <f>R86</f>
        <v>0.23660000000000003</v>
      </c>
      <c r="S85" s="97"/>
      <c r="T85" s="201">
        <f>T86</f>
        <v>105.00490000000001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75</v>
      </c>
      <c r="AU85" s="18" t="s">
        <v>102</v>
      </c>
      <c r="BK85" s="202">
        <f>BK86</f>
        <v>0</v>
      </c>
    </row>
    <row r="86" s="12" customFormat="1" ht="25.92" customHeight="1">
      <c r="A86" s="12"/>
      <c r="B86" s="203"/>
      <c r="C86" s="204"/>
      <c r="D86" s="205" t="s">
        <v>75</v>
      </c>
      <c r="E86" s="206" t="s">
        <v>122</v>
      </c>
      <c r="F86" s="206" t="s">
        <v>123</v>
      </c>
      <c r="G86" s="204"/>
      <c r="H86" s="204"/>
      <c r="I86" s="207"/>
      <c r="J86" s="208">
        <f>BK86</f>
        <v>0</v>
      </c>
      <c r="K86" s="204"/>
      <c r="L86" s="209"/>
      <c r="M86" s="210"/>
      <c r="N86" s="211"/>
      <c r="O86" s="211"/>
      <c r="P86" s="212">
        <f>P87+P156+P165+P174+P181</f>
        <v>0</v>
      </c>
      <c r="Q86" s="211"/>
      <c r="R86" s="212">
        <f>R87+R156+R165+R174+R181</f>
        <v>0.23660000000000003</v>
      </c>
      <c r="S86" s="211"/>
      <c r="T86" s="213">
        <f>T87+T156+T165+T174+T181</f>
        <v>105.00490000000001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14" t="s">
        <v>84</v>
      </c>
      <c r="AT86" s="215" t="s">
        <v>75</v>
      </c>
      <c r="AU86" s="215" t="s">
        <v>76</v>
      </c>
      <c r="AY86" s="214" t="s">
        <v>124</v>
      </c>
      <c r="BK86" s="216">
        <f>BK87+BK156+BK165+BK174+BK181</f>
        <v>0</v>
      </c>
    </row>
    <row r="87" s="12" customFormat="1" ht="22.8" customHeight="1">
      <c r="A87" s="12"/>
      <c r="B87" s="203"/>
      <c r="C87" s="204"/>
      <c r="D87" s="205" t="s">
        <v>75</v>
      </c>
      <c r="E87" s="217" t="s">
        <v>84</v>
      </c>
      <c r="F87" s="217" t="s">
        <v>317</v>
      </c>
      <c r="G87" s="204"/>
      <c r="H87" s="204"/>
      <c r="I87" s="207"/>
      <c r="J87" s="218">
        <f>BK87</f>
        <v>0</v>
      </c>
      <c r="K87" s="204"/>
      <c r="L87" s="209"/>
      <c r="M87" s="210"/>
      <c r="N87" s="211"/>
      <c r="O87" s="211"/>
      <c r="P87" s="212">
        <f>SUM(P88:P155)</f>
        <v>0</v>
      </c>
      <c r="Q87" s="211"/>
      <c r="R87" s="212">
        <f>SUM(R88:R155)</f>
        <v>0.00728</v>
      </c>
      <c r="S87" s="211"/>
      <c r="T87" s="213">
        <f>SUM(T88:T155)</f>
        <v>105.00490000000001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14" t="s">
        <v>84</v>
      </c>
      <c r="AT87" s="215" t="s">
        <v>75</v>
      </c>
      <c r="AU87" s="215" t="s">
        <v>84</v>
      </c>
      <c r="AY87" s="214" t="s">
        <v>124</v>
      </c>
      <c r="BK87" s="216">
        <f>SUM(BK88:BK155)</f>
        <v>0</v>
      </c>
    </row>
    <row r="88" s="2" customFormat="1" ht="16.5" customHeight="1">
      <c r="A88" s="39"/>
      <c r="B88" s="40"/>
      <c r="C88" s="219" t="s">
        <v>84</v>
      </c>
      <c r="D88" s="219" t="s">
        <v>127</v>
      </c>
      <c r="E88" s="220" t="s">
        <v>365</v>
      </c>
      <c r="F88" s="221" t="s">
        <v>366</v>
      </c>
      <c r="G88" s="222" t="s">
        <v>169</v>
      </c>
      <c r="H88" s="223">
        <v>80</v>
      </c>
      <c r="I88" s="224"/>
      <c r="J88" s="225">
        <f>ROUND(I88*H88,2)</f>
        <v>0</v>
      </c>
      <c r="K88" s="221" t="s">
        <v>131</v>
      </c>
      <c r="L88" s="45"/>
      <c r="M88" s="226" t="s">
        <v>21</v>
      </c>
      <c r="N88" s="227" t="s">
        <v>47</v>
      </c>
      <c r="O88" s="85"/>
      <c r="P88" s="228">
        <f>O88*H88</f>
        <v>0</v>
      </c>
      <c r="Q88" s="228">
        <v>0</v>
      </c>
      <c r="R88" s="228">
        <f>Q88*H88</f>
        <v>0</v>
      </c>
      <c r="S88" s="228">
        <v>0</v>
      </c>
      <c r="T88" s="229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30" t="s">
        <v>132</v>
      </c>
      <c r="AT88" s="230" t="s">
        <v>127</v>
      </c>
      <c r="AU88" s="230" t="s">
        <v>86</v>
      </c>
      <c r="AY88" s="18" t="s">
        <v>124</v>
      </c>
      <c r="BE88" s="231">
        <f>IF(N88="základní",J88,0)</f>
        <v>0</v>
      </c>
      <c r="BF88" s="231">
        <f>IF(N88="snížená",J88,0)</f>
        <v>0</v>
      </c>
      <c r="BG88" s="231">
        <f>IF(N88="zákl. přenesená",J88,0)</f>
        <v>0</v>
      </c>
      <c r="BH88" s="231">
        <f>IF(N88="sníž. přenesená",J88,0)</f>
        <v>0</v>
      </c>
      <c r="BI88" s="231">
        <f>IF(N88="nulová",J88,0)</f>
        <v>0</v>
      </c>
      <c r="BJ88" s="18" t="s">
        <v>84</v>
      </c>
      <c r="BK88" s="231">
        <f>ROUND(I88*H88,2)</f>
        <v>0</v>
      </c>
      <c r="BL88" s="18" t="s">
        <v>132</v>
      </c>
      <c r="BM88" s="230" t="s">
        <v>367</v>
      </c>
    </row>
    <row r="89" s="2" customFormat="1">
      <c r="A89" s="39"/>
      <c r="B89" s="40"/>
      <c r="C89" s="41"/>
      <c r="D89" s="232" t="s">
        <v>134</v>
      </c>
      <c r="E89" s="41"/>
      <c r="F89" s="233" t="s">
        <v>368</v>
      </c>
      <c r="G89" s="41"/>
      <c r="H89" s="41"/>
      <c r="I89" s="137"/>
      <c r="J89" s="41"/>
      <c r="K89" s="41"/>
      <c r="L89" s="45"/>
      <c r="M89" s="234"/>
      <c r="N89" s="235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134</v>
      </c>
      <c r="AU89" s="18" t="s">
        <v>86</v>
      </c>
    </row>
    <row r="90" s="2" customFormat="1">
      <c r="A90" s="39"/>
      <c r="B90" s="40"/>
      <c r="C90" s="41"/>
      <c r="D90" s="232" t="s">
        <v>136</v>
      </c>
      <c r="E90" s="41"/>
      <c r="F90" s="236" t="s">
        <v>369</v>
      </c>
      <c r="G90" s="41"/>
      <c r="H90" s="41"/>
      <c r="I90" s="137"/>
      <c r="J90" s="41"/>
      <c r="K90" s="41"/>
      <c r="L90" s="45"/>
      <c r="M90" s="234"/>
      <c r="N90" s="235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136</v>
      </c>
      <c r="AU90" s="18" t="s">
        <v>86</v>
      </c>
    </row>
    <row r="91" s="2" customFormat="1">
      <c r="A91" s="39"/>
      <c r="B91" s="40"/>
      <c r="C91" s="41"/>
      <c r="D91" s="232" t="s">
        <v>138</v>
      </c>
      <c r="E91" s="41"/>
      <c r="F91" s="236" t="s">
        <v>370</v>
      </c>
      <c r="G91" s="41"/>
      <c r="H91" s="41"/>
      <c r="I91" s="137"/>
      <c r="J91" s="41"/>
      <c r="K91" s="41"/>
      <c r="L91" s="45"/>
      <c r="M91" s="234"/>
      <c r="N91" s="235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138</v>
      </c>
      <c r="AU91" s="18" t="s">
        <v>86</v>
      </c>
    </row>
    <row r="92" s="13" customFormat="1">
      <c r="A92" s="13"/>
      <c r="B92" s="237"/>
      <c r="C92" s="238"/>
      <c r="D92" s="232" t="s">
        <v>140</v>
      </c>
      <c r="E92" s="239" t="s">
        <v>21</v>
      </c>
      <c r="F92" s="240" t="s">
        <v>371</v>
      </c>
      <c r="G92" s="238"/>
      <c r="H92" s="241">
        <v>80</v>
      </c>
      <c r="I92" s="242"/>
      <c r="J92" s="238"/>
      <c r="K92" s="238"/>
      <c r="L92" s="243"/>
      <c r="M92" s="244"/>
      <c r="N92" s="245"/>
      <c r="O92" s="245"/>
      <c r="P92" s="245"/>
      <c r="Q92" s="245"/>
      <c r="R92" s="245"/>
      <c r="S92" s="245"/>
      <c r="T92" s="246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47" t="s">
        <v>140</v>
      </c>
      <c r="AU92" s="247" t="s">
        <v>86</v>
      </c>
      <c r="AV92" s="13" t="s">
        <v>86</v>
      </c>
      <c r="AW92" s="13" t="s">
        <v>38</v>
      </c>
      <c r="AX92" s="13" t="s">
        <v>84</v>
      </c>
      <c r="AY92" s="247" t="s">
        <v>124</v>
      </c>
    </row>
    <row r="93" s="2" customFormat="1" ht="16.5" customHeight="1">
      <c r="A93" s="39"/>
      <c r="B93" s="40"/>
      <c r="C93" s="219" t="s">
        <v>86</v>
      </c>
      <c r="D93" s="219" t="s">
        <v>127</v>
      </c>
      <c r="E93" s="220" t="s">
        <v>372</v>
      </c>
      <c r="F93" s="221" t="s">
        <v>373</v>
      </c>
      <c r="G93" s="222" t="s">
        <v>169</v>
      </c>
      <c r="H93" s="223">
        <v>227.5</v>
      </c>
      <c r="I93" s="224"/>
      <c r="J93" s="225">
        <f>ROUND(I93*H93,2)</f>
        <v>0</v>
      </c>
      <c r="K93" s="221" t="s">
        <v>131</v>
      </c>
      <c r="L93" s="45"/>
      <c r="M93" s="226" t="s">
        <v>21</v>
      </c>
      <c r="N93" s="227" t="s">
        <v>47</v>
      </c>
      <c r="O93" s="85"/>
      <c r="P93" s="228">
        <f>O93*H93</f>
        <v>0</v>
      </c>
      <c r="Q93" s="228">
        <v>0</v>
      </c>
      <c r="R93" s="228">
        <f>Q93*H93</f>
        <v>0</v>
      </c>
      <c r="S93" s="228">
        <v>0.17000000000000001</v>
      </c>
      <c r="T93" s="229">
        <f>S93*H93</f>
        <v>38.675000000000004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30" t="s">
        <v>132</v>
      </c>
      <c r="AT93" s="230" t="s">
        <v>127</v>
      </c>
      <c r="AU93" s="230" t="s">
        <v>86</v>
      </c>
      <c r="AY93" s="18" t="s">
        <v>124</v>
      </c>
      <c r="BE93" s="231">
        <f>IF(N93="základní",J93,0)</f>
        <v>0</v>
      </c>
      <c r="BF93" s="231">
        <f>IF(N93="snížená",J93,0)</f>
        <v>0</v>
      </c>
      <c r="BG93" s="231">
        <f>IF(N93="zákl. přenesená",J93,0)</f>
        <v>0</v>
      </c>
      <c r="BH93" s="231">
        <f>IF(N93="sníž. přenesená",J93,0)</f>
        <v>0</v>
      </c>
      <c r="BI93" s="231">
        <f>IF(N93="nulová",J93,0)</f>
        <v>0</v>
      </c>
      <c r="BJ93" s="18" t="s">
        <v>84</v>
      </c>
      <c r="BK93" s="231">
        <f>ROUND(I93*H93,2)</f>
        <v>0</v>
      </c>
      <c r="BL93" s="18" t="s">
        <v>132</v>
      </c>
      <c r="BM93" s="230" t="s">
        <v>374</v>
      </c>
    </row>
    <row r="94" s="2" customFormat="1">
      <c r="A94" s="39"/>
      <c r="B94" s="40"/>
      <c r="C94" s="41"/>
      <c r="D94" s="232" t="s">
        <v>134</v>
      </c>
      <c r="E94" s="41"/>
      <c r="F94" s="233" t="s">
        <v>375</v>
      </c>
      <c r="G94" s="41"/>
      <c r="H94" s="41"/>
      <c r="I94" s="137"/>
      <c r="J94" s="41"/>
      <c r="K94" s="41"/>
      <c r="L94" s="45"/>
      <c r="M94" s="234"/>
      <c r="N94" s="235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134</v>
      </c>
      <c r="AU94" s="18" t="s">
        <v>86</v>
      </c>
    </row>
    <row r="95" s="2" customFormat="1">
      <c r="A95" s="39"/>
      <c r="B95" s="40"/>
      <c r="C95" s="41"/>
      <c r="D95" s="232" t="s">
        <v>136</v>
      </c>
      <c r="E95" s="41"/>
      <c r="F95" s="236" t="s">
        <v>376</v>
      </c>
      <c r="G95" s="41"/>
      <c r="H95" s="41"/>
      <c r="I95" s="137"/>
      <c r="J95" s="41"/>
      <c r="K95" s="41"/>
      <c r="L95" s="45"/>
      <c r="M95" s="234"/>
      <c r="N95" s="235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136</v>
      </c>
      <c r="AU95" s="18" t="s">
        <v>86</v>
      </c>
    </row>
    <row r="96" s="13" customFormat="1">
      <c r="A96" s="13"/>
      <c r="B96" s="237"/>
      <c r="C96" s="238"/>
      <c r="D96" s="232" t="s">
        <v>140</v>
      </c>
      <c r="E96" s="239" t="s">
        <v>21</v>
      </c>
      <c r="F96" s="240" t="s">
        <v>377</v>
      </c>
      <c r="G96" s="238"/>
      <c r="H96" s="241">
        <v>227.5</v>
      </c>
      <c r="I96" s="242"/>
      <c r="J96" s="238"/>
      <c r="K96" s="238"/>
      <c r="L96" s="243"/>
      <c r="M96" s="244"/>
      <c r="N96" s="245"/>
      <c r="O96" s="245"/>
      <c r="P96" s="245"/>
      <c r="Q96" s="245"/>
      <c r="R96" s="245"/>
      <c r="S96" s="245"/>
      <c r="T96" s="246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7" t="s">
        <v>140</v>
      </c>
      <c r="AU96" s="247" t="s">
        <v>86</v>
      </c>
      <c r="AV96" s="13" t="s">
        <v>86</v>
      </c>
      <c r="AW96" s="13" t="s">
        <v>38</v>
      </c>
      <c r="AX96" s="13" t="s">
        <v>84</v>
      </c>
      <c r="AY96" s="247" t="s">
        <v>124</v>
      </c>
    </row>
    <row r="97" s="2" customFormat="1" ht="16.5" customHeight="1">
      <c r="A97" s="39"/>
      <c r="B97" s="40"/>
      <c r="C97" s="219" t="s">
        <v>125</v>
      </c>
      <c r="D97" s="219" t="s">
        <v>127</v>
      </c>
      <c r="E97" s="220" t="s">
        <v>378</v>
      </c>
      <c r="F97" s="221" t="s">
        <v>379</v>
      </c>
      <c r="G97" s="222" t="s">
        <v>169</v>
      </c>
      <c r="H97" s="223">
        <v>227.5</v>
      </c>
      <c r="I97" s="224"/>
      <c r="J97" s="225">
        <f>ROUND(I97*H97,2)</f>
        <v>0</v>
      </c>
      <c r="K97" s="221" t="s">
        <v>131</v>
      </c>
      <c r="L97" s="45"/>
      <c r="M97" s="226" t="s">
        <v>21</v>
      </c>
      <c r="N97" s="227" t="s">
        <v>47</v>
      </c>
      <c r="O97" s="85"/>
      <c r="P97" s="228">
        <f>O97*H97</f>
        <v>0</v>
      </c>
      <c r="Q97" s="228">
        <v>0</v>
      </c>
      <c r="R97" s="228">
        <f>Q97*H97</f>
        <v>0</v>
      </c>
      <c r="S97" s="228">
        <v>0.28999999999999998</v>
      </c>
      <c r="T97" s="229">
        <f>S97*H97</f>
        <v>65.974999999999994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30" t="s">
        <v>132</v>
      </c>
      <c r="AT97" s="230" t="s">
        <v>127</v>
      </c>
      <c r="AU97" s="230" t="s">
        <v>86</v>
      </c>
      <c r="AY97" s="18" t="s">
        <v>124</v>
      </c>
      <c r="BE97" s="231">
        <f>IF(N97="základní",J97,0)</f>
        <v>0</v>
      </c>
      <c r="BF97" s="231">
        <f>IF(N97="snížená",J97,0)</f>
        <v>0</v>
      </c>
      <c r="BG97" s="231">
        <f>IF(N97="zákl. přenesená",J97,0)</f>
        <v>0</v>
      </c>
      <c r="BH97" s="231">
        <f>IF(N97="sníž. přenesená",J97,0)</f>
        <v>0</v>
      </c>
      <c r="BI97" s="231">
        <f>IF(N97="nulová",J97,0)</f>
        <v>0</v>
      </c>
      <c r="BJ97" s="18" t="s">
        <v>84</v>
      </c>
      <c r="BK97" s="231">
        <f>ROUND(I97*H97,2)</f>
        <v>0</v>
      </c>
      <c r="BL97" s="18" t="s">
        <v>132</v>
      </c>
      <c r="BM97" s="230" t="s">
        <v>380</v>
      </c>
    </row>
    <row r="98" s="2" customFormat="1">
      <c r="A98" s="39"/>
      <c r="B98" s="40"/>
      <c r="C98" s="41"/>
      <c r="D98" s="232" t="s">
        <v>134</v>
      </c>
      <c r="E98" s="41"/>
      <c r="F98" s="233" t="s">
        <v>381</v>
      </c>
      <c r="G98" s="41"/>
      <c r="H98" s="41"/>
      <c r="I98" s="137"/>
      <c r="J98" s="41"/>
      <c r="K98" s="41"/>
      <c r="L98" s="45"/>
      <c r="M98" s="234"/>
      <c r="N98" s="235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134</v>
      </c>
      <c r="AU98" s="18" t="s">
        <v>86</v>
      </c>
    </row>
    <row r="99" s="2" customFormat="1">
      <c r="A99" s="39"/>
      <c r="B99" s="40"/>
      <c r="C99" s="41"/>
      <c r="D99" s="232" t="s">
        <v>136</v>
      </c>
      <c r="E99" s="41"/>
      <c r="F99" s="236" t="s">
        <v>376</v>
      </c>
      <c r="G99" s="41"/>
      <c r="H99" s="41"/>
      <c r="I99" s="137"/>
      <c r="J99" s="41"/>
      <c r="K99" s="41"/>
      <c r="L99" s="45"/>
      <c r="M99" s="234"/>
      <c r="N99" s="235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136</v>
      </c>
      <c r="AU99" s="18" t="s">
        <v>86</v>
      </c>
    </row>
    <row r="100" s="13" customFormat="1">
      <c r="A100" s="13"/>
      <c r="B100" s="237"/>
      <c r="C100" s="238"/>
      <c r="D100" s="232" t="s">
        <v>140</v>
      </c>
      <c r="E100" s="239" t="s">
        <v>21</v>
      </c>
      <c r="F100" s="240" t="s">
        <v>382</v>
      </c>
      <c r="G100" s="238"/>
      <c r="H100" s="241">
        <v>227.5</v>
      </c>
      <c r="I100" s="242"/>
      <c r="J100" s="238"/>
      <c r="K100" s="238"/>
      <c r="L100" s="243"/>
      <c r="M100" s="244"/>
      <c r="N100" s="245"/>
      <c r="O100" s="245"/>
      <c r="P100" s="245"/>
      <c r="Q100" s="245"/>
      <c r="R100" s="245"/>
      <c r="S100" s="245"/>
      <c r="T100" s="246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7" t="s">
        <v>140</v>
      </c>
      <c r="AU100" s="247" t="s">
        <v>86</v>
      </c>
      <c r="AV100" s="13" t="s">
        <v>86</v>
      </c>
      <c r="AW100" s="13" t="s">
        <v>38</v>
      </c>
      <c r="AX100" s="13" t="s">
        <v>84</v>
      </c>
      <c r="AY100" s="247" t="s">
        <v>124</v>
      </c>
    </row>
    <row r="101" s="2" customFormat="1" ht="16.5" customHeight="1">
      <c r="A101" s="39"/>
      <c r="B101" s="40"/>
      <c r="C101" s="219" t="s">
        <v>132</v>
      </c>
      <c r="D101" s="219" t="s">
        <v>127</v>
      </c>
      <c r="E101" s="220" t="s">
        <v>383</v>
      </c>
      <c r="F101" s="221" t="s">
        <v>384</v>
      </c>
      <c r="G101" s="222" t="s">
        <v>169</v>
      </c>
      <c r="H101" s="223">
        <v>273</v>
      </c>
      <c r="I101" s="224"/>
      <c r="J101" s="225">
        <f>ROUND(I101*H101,2)</f>
        <v>0</v>
      </c>
      <c r="K101" s="221" t="s">
        <v>131</v>
      </c>
      <c r="L101" s="45"/>
      <c r="M101" s="226" t="s">
        <v>21</v>
      </c>
      <c r="N101" s="227" t="s">
        <v>47</v>
      </c>
      <c r="O101" s="85"/>
      <c r="P101" s="228">
        <f>O101*H101</f>
        <v>0</v>
      </c>
      <c r="Q101" s="228">
        <v>0</v>
      </c>
      <c r="R101" s="228">
        <f>Q101*H101</f>
        <v>0</v>
      </c>
      <c r="S101" s="228">
        <v>0.00050000000000000001</v>
      </c>
      <c r="T101" s="229">
        <f>S101*H101</f>
        <v>0.13650000000000001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30" t="s">
        <v>132</v>
      </c>
      <c r="AT101" s="230" t="s">
        <v>127</v>
      </c>
      <c r="AU101" s="230" t="s">
        <v>86</v>
      </c>
      <c r="AY101" s="18" t="s">
        <v>124</v>
      </c>
      <c r="BE101" s="231">
        <f>IF(N101="základní",J101,0)</f>
        <v>0</v>
      </c>
      <c r="BF101" s="231">
        <f>IF(N101="snížená",J101,0)</f>
        <v>0</v>
      </c>
      <c r="BG101" s="231">
        <f>IF(N101="zákl. přenesená",J101,0)</f>
        <v>0</v>
      </c>
      <c r="BH101" s="231">
        <f>IF(N101="sníž. přenesená",J101,0)</f>
        <v>0</v>
      </c>
      <c r="BI101" s="231">
        <f>IF(N101="nulová",J101,0)</f>
        <v>0</v>
      </c>
      <c r="BJ101" s="18" t="s">
        <v>84</v>
      </c>
      <c r="BK101" s="231">
        <f>ROUND(I101*H101,2)</f>
        <v>0</v>
      </c>
      <c r="BL101" s="18" t="s">
        <v>132</v>
      </c>
      <c r="BM101" s="230" t="s">
        <v>385</v>
      </c>
    </row>
    <row r="102" s="2" customFormat="1">
      <c r="A102" s="39"/>
      <c r="B102" s="40"/>
      <c r="C102" s="41"/>
      <c r="D102" s="232" t="s">
        <v>134</v>
      </c>
      <c r="E102" s="41"/>
      <c r="F102" s="233" t="s">
        <v>386</v>
      </c>
      <c r="G102" s="41"/>
      <c r="H102" s="41"/>
      <c r="I102" s="137"/>
      <c r="J102" s="41"/>
      <c r="K102" s="41"/>
      <c r="L102" s="45"/>
      <c r="M102" s="234"/>
      <c r="N102" s="235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134</v>
      </c>
      <c r="AU102" s="18" t="s">
        <v>86</v>
      </c>
    </row>
    <row r="103" s="2" customFormat="1">
      <c r="A103" s="39"/>
      <c r="B103" s="40"/>
      <c r="C103" s="41"/>
      <c r="D103" s="232" t="s">
        <v>136</v>
      </c>
      <c r="E103" s="41"/>
      <c r="F103" s="236" t="s">
        <v>387</v>
      </c>
      <c r="G103" s="41"/>
      <c r="H103" s="41"/>
      <c r="I103" s="137"/>
      <c r="J103" s="41"/>
      <c r="K103" s="41"/>
      <c r="L103" s="45"/>
      <c r="M103" s="234"/>
      <c r="N103" s="235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136</v>
      </c>
      <c r="AU103" s="18" t="s">
        <v>86</v>
      </c>
    </row>
    <row r="104" s="13" customFormat="1">
      <c r="A104" s="13"/>
      <c r="B104" s="237"/>
      <c r="C104" s="238"/>
      <c r="D104" s="232" t="s">
        <v>140</v>
      </c>
      <c r="E104" s="239" t="s">
        <v>21</v>
      </c>
      <c r="F104" s="240" t="s">
        <v>388</v>
      </c>
      <c r="G104" s="238"/>
      <c r="H104" s="241">
        <v>273</v>
      </c>
      <c r="I104" s="242"/>
      <c r="J104" s="238"/>
      <c r="K104" s="238"/>
      <c r="L104" s="243"/>
      <c r="M104" s="244"/>
      <c r="N104" s="245"/>
      <c r="O104" s="245"/>
      <c r="P104" s="245"/>
      <c r="Q104" s="245"/>
      <c r="R104" s="245"/>
      <c r="S104" s="245"/>
      <c r="T104" s="246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7" t="s">
        <v>140</v>
      </c>
      <c r="AU104" s="247" t="s">
        <v>86</v>
      </c>
      <c r="AV104" s="13" t="s">
        <v>86</v>
      </c>
      <c r="AW104" s="13" t="s">
        <v>38</v>
      </c>
      <c r="AX104" s="13" t="s">
        <v>84</v>
      </c>
      <c r="AY104" s="247" t="s">
        <v>124</v>
      </c>
    </row>
    <row r="105" s="2" customFormat="1" ht="16.5" customHeight="1">
      <c r="A105" s="39"/>
      <c r="B105" s="40"/>
      <c r="C105" s="219" t="s">
        <v>166</v>
      </c>
      <c r="D105" s="219" t="s">
        <v>127</v>
      </c>
      <c r="E105" s="220" t="s">
        <v>389</v>
      </c>
      <c r="F105" s="221" t="s">
        <v>390</v>
      </c>
      <c r="G105" s="222" t="s">
        <v>169</v>
      </c>
      <c r="H105" s="223">
        <v>273</v>
      </c>
      <c r="I105" s="224"/>
      <c r="J105" s="225">
        <f>ROUND(I105*H105,2)</f>
        <v>0</v>
      </c>
      <c r="K105" s="221" t="s">
        <v>131</v>
      </c>
      <c r="L105" s="45"/>
      <c r="M105" s="226" t="s">
        <v>21</v>
      </c>
      <c r="N105" s="227" t="s">
        <v>47</v>
      </c>
      <c r="O105" s="85"/>
      <c r="P105" s="228">
        <f>O105*H105</f>
        <v>0</v>
      </c>
      <c r="Q105" s="228">
        <v>0</v>
      </c>
      <c r="R105" s="228">
        <f>Q105*H105</f>
        <v>0</v>
      </c>
      <c r="S105" s="228">
        <v>0.00080000000000000004</v>
      </c>
      <c r="T105" s="229">
        <f>S105*H105</f>
        <v>0.21840000000000001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30" t="s">
        <v>132</v>
      </c>
      <c r="AT105" s="230" t="s">
        <v>127</v>
      </c>
      <c r="AU105" s="230" t="s">
        <v>86</v>
      </c>
      <c r="AY105" s="18" t="s">
        <v>124</v>
      </c>
      <c r="BE105" s="231">
        <f>IF(N105="základní",J105,0)</f>
        <v>0</v>
      </c>
      <c r="BF105" s="231">
        <f>IF(N105="snížená",J105,0)</f>
        <v>0</v>
      </c>
      <c r="BG105" s="231">
        <f>IF(N105="zákl. přenesená",J105,0)</f>
        <v>0</v>
      </c>
      <c r="BH105" s="231">
        <f>IF(N105="sníž. přenesená",J105,0)</f>
        <v>0</v>
      </c>
      <c r="BI105" s="231">
        <f>IF(N105="nulová",J105,0)</f>
        <v>0</v>
      </c>
      <c r="BJ105" s="18" t="s">
        <v>84</v>
      </c>
      <c r="BK105" s="231">
        <f>ROUND(I105*H105,2)</f>
        <v>0</v>
      </c>
      <c r="BL105" s="18" t="s">
        <v>132</v>
      </c>
      <c r="BM105" s="230" t="s">
        <v>391</v>
      </c>
    </row>
    <row r="106" s="2" customFormat="1">
      <c r="A106" s="39"/>
      <c r="B106" s="40"/>
      <c r="C106" s="41"/>
      <c r="D106" s="232" t="s">
        <v>134</v>
      </c>
      <c r="E106" s="41"/>
      <c r="F106" s="233" t="s">
        <v>392</v>
      </c>
      <c r="G106" s="41"/>
      <c r="H106" s="41"/>
      <c r="I106" s="137"/>
      <c r="J106" s="41"/>
      <c r="K106" s="41"/>
      <c r="L106" s="45"/>
      <c r="M106" s="234"/>
      <c r="N106" s="235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134</v>
      </c>
      <c r="AU106" s="18" t="s">
        <v>86</v>
      </c>
    </row>
    <row r="107" s="2" customFormat="1">
      <c r="A107" s="39"/>
      <c r="B107" s="40"/>
      <c r="C107" s="41"/>
      <c r="D107" s="232" t="s">
        <v>136</v>
      </c>
      <c r="E107" s="41"/>
      <c r="F107" s="236" t="s">
        <v>387</v>
      </c>
      <c r="G107" s="41"/>
      <c r="H107" s="41"/>
      <c r="I107" s="137"/>
      <c r="J107" s="41"/>
      <c r="K107" s="41"/>
      <c r="L107" s="45"/>
      <c r="M107" s="234"/>
      <c r="N107" s="235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136</v>
      </c>
      <c r="AU107" s="18" t="s">
        <v>86</v>
      </c>
    </row>
    <row r="108" s="13" customFormat="1">
      <c r="A108" s="13"/>
      <c r="B108" s="237"/>
      <c r="C108" s="238"/>
      <c r="D108" s="232" t="s">
        <v>140</v>
      </c>
      <c r="E108" s="239" t="s">
        <v>21</v>
      </c>
      <c r="F108" s="240" t="s">
        <v>393</v>
      </c>
      <c r="G108" s="238"/>
      <c r="H108" s="241">
        <v>273</v>
      </c>
      <c r="I108" s="242"/>
      <c r="J108" s="238"/>
      <c r="K108" s="238"/>
      <c r="L108" s="243"/>
      <c r="M108" s="244"/>
      <c r="N108" s="245"/>
      <c r="O108" s="245"/>
      <c r="P108" s="245"/>
      <c r="Q108" s="245"/>
      <c r="R108" s="245"/>
      <c r="S108" s="245"/>
      <c r="T108" s="246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7" t="s">
        <v>140</v>
      </c>
      <c r="AU108" s="247" t="s">
        <v>86</v>
      </c>
      <c r="AV108" s="13" t="s">
        <v>86</v>
      </c>
      <c r="AW108" s="13" t="s">
        <v>38</v>
      </c>
      <c r="AX108" s="13" t="s">
        <v>84</v>
      </c>
      <c r="AY108" s="247" t="s">
        <v>124</v>
      </c>
    </row>
    <row r="109" s="2" customFormat="1" ht="16.5" customHeight="1">
      <c r="A109" s="39"/>
      <c r="B109" s="40"/>
      <c r="C109" s="219" t="s">
        <v>164</v>
      </c>
      <c r="D109" s="219" t="s">
        <v>127</v>
      </c>
      <c r="E109" s="220" t="s">
        <v>394</v>
      </c>
      <c r="F109" s="221" t="s">
        <v>395</v>
      </c>
      <c r="G109" s="222" t="s">
        <v>130</v>
      </c>
      <c r="H109" s="223">
        <v>58.240000000000002</v>
      </c>
      <c r="I109" s="224"/>
      <c r="J109" s="225">
        <f>ROUND(I109*H109,2)</f>
        <v>0</v>
      </c>
      <c r="K109" s="221" t="s">
        <v>131</v>
      </c>
      <c r="L109" s="45"/>
      <c r="M109" s="226" t="s">
        <v>21</v>
      </c>
      <c r="N109" s="227" t="s">
        <v>47</v>
      </c>
      <c r="O109" s="85"/>
      <c r="P109" s="228">
        <f>O109*H109</f>
        <v>0</v>
      </c>
      <c r="Q109" s="228">
        <v>0</v>
      </c>
      <c r="R109" s="228">
        <f>Q109*H109</f>
        <v>0</v>
      </c>
      <c r="S109" s="228">
        <v>0</v>
      </c>
      <c r="T109" s="229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30" t="s">
        <v>132</v>
      </c>
      <c r="AT109" s="230" t="s">
        <v>127</v>
      </c>
      <c r="AU109" s="230" t="s">
        <v>86</v>
      </c>
      <c r="AY109" s="18" t="s">
        <v>124</v>
      </c>
      <c r="BE109" s="231">
        <f>IF(N109="základní",J109,0)</f>
        <v>0</v>
      </c>
      <c r="BF109" s="231">
        <f>IF(N109="snížená",J109,0)</f>
        <v>0</v>
      </c>
      <c r="BG109" s="231">
        <f>IF(N109="zákl. přenesená",J109,0)</f>
        <v>0</v>
      </c>
      <c r="BH109" s="231">
        <f>IF(N109="sníž. přenesená",J109,0)</f>
        <v>0</v>
      </c>
      <c r="BI109" s="231">
        <f>IF(N109="nulová",J109,0)</f>
        <v>0</v>
      </c>
      <c r="BJ109" s="18" t="s">
        <v>84</v>
      </c>
      <c r="BK109" s="231">
        <f>ROUND(I109*H109,2)</f>
        <v>0</v>
      </c>
      <c r="BL109" s="18" t="s">
        <v>132</v>
      </c>
      <c r="BM109" s="230" t="s">
        <v>396</v>
      </c>
    </row>
    <row r="110" s="2" customFormat="1">
      <c r="A110" s="39"/>
      <c r="B110" s="40"/>
      <c r="C110" s="41"/>
      <c r="D110" s="232" t="s">
        <v>134</v>
      </c>
      <c r="E110" s="41"/>
      <c r="F110" s="233" t="s">
        <v>397</v>
      </c>
      <c r="G110" s="41"/>
      <c r="H110" s="41"/>
      <c r="I110" s="137"/>
      <c r="J110" s="41"/>
      <c r="K110" s="41"/>
      <c r="L110" s="45"/>
      <c r="M110" s="234"/>
      <c r="N110" s="235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134</v>
      </c>
      <c r="AU110" s="18" t="s">
        <v>86</v>
      </c>
    </row>
    <row r="111" s="13" customFormat="1">
      <c r="A111" s="13"/>
      <c r="B111" s="237"/>
      <c r="C111" s="238"/>
      <c r="D111" s="232" t="s">
        <v>140</v>
      </c>
      <c r="E111" s="239" t="s">
        <v>21</v>
      </c>
      <c r="F111" s="240" t="s">
        <v>398</v>
      </c>
      <c r="G111" s="238"/>
      <c r="H111" s="241">
        <v>58.240000000000002</v>
      </c>
      <c r="I111" s="242"/>
      <c r="J111" s="238"/>
      <c r="K111" s="238"/>
      <c r="L111" s="243"/>
      <c r="M111" s="244"/>
      <c r="N111" s="245"/>
      <c r="O111" s="245"/>
      <c r="P111" s="245"/>
      <c r="Q111" s="245"/>
      <c r="R111" s="245"/>
      <c r="S111" s="245"/>
      <c r="T111" s="246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7" t="s">
        <v>140</v>
      </c>
      <c r="AU111" s="247" t="s">
        <v>86</v>
      </c>
      <c r="AV111" s="13" t="s">
        <v>86</v>
      </c>
      <c r="AW111" s="13" t="s">
        <v>38</v>
      </c>
      <c r="AX111" s="13" t="s">
        <v>84</v>
      </c>
      <c r="AY111" s="247" t="s">
        <v>124</v>
      </c>
    </row>
    <row r="112" s="2" customFormat="1" ht="16.5" customHeight="1">
      <c r="A112" s="39"/>
      <c r="B112" s="40"/>
      <c r="C112" s="219" t="s">
        <v>190</v>
      </c>
      <c r="D112" s="219" t="s">
        <v>127</v>
      </c>
      <c r="E112" s="220" t="s">
        <v>399</v>
      </c>
      <c r="F112" s="221" t="s">
        <v>400</v>
      </c>
      <c r="G112" s="222" t="s">
        <v>130</v>
      </c>
      <c r="H112" s="223">
        <v>13.65</v>
      </c>
      <c r="I112" s="224"/>
      <c r="J112" s="225">
        <f>ROUND(I112*H112,2)</f>
        <v>0</v>
      </c>
      <c r="K112" s="221" t="s">
        <v>131</v>
      </c>
      <c r="L112" s="45"/>
      <c r="M112" s="226" t="s">
        <v>21</v>
      </c>
      <c r="N112" s="227" t="s">
        <v>47</v>
      </c>
      <c r="O112" s="85"/>
      <c r="P112" s="228">
        <f>O112*H112</f>
        <v>0</v>
      </c>
      <c r="Q112" s="228">
        <v>0</v>
      </c>
      <c r="R112" s="228">
        <f>Q112*H112</f>
        <v>0</v>
      </c>
      <c r="S112" s="228">
        <v>0</v>
      </c>
      <c r="T112" s="229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30" t="s">
        <v>132</v>
      </c>
      <c r="AT112" s="230" t="s">
        <v>127</v>
      </c>
      <c r="AU112" s="230" t="s">
        <v>86</v>
      </c>
      <c r="AY112" s="18" t="s">
        <v>124</v>
      </c>
      <c r="BE112" s="231">
        <f>IF(N112="základní",J112,0)</f>
        <v>0</v>
      </c>
      <c r="BF112" s="231">
        <f>IF(N112="snížená",J112,0)</f>
        <v>0</v>
      </c>
      <c r="BG112" s="231">
        <f>IF(N112="zákl. přenesená",J112,0)</f>
        <v>0</v>
      </c>
      <c r="BH112" s="231">
        <f>IF(N112="sníž. přenesená",J112,0)</f>
        <v>0</v>
      </c>
      <c r="BI112" s="231">
        <f>IF(N112="nulová",J112,0)</f>
        <v>0</v>
      </c>
      <c r="BJ112" s="18" t="s">
        <v>84</v>
      </c>
      <c r="BK112" s="231">
        <f>ROUND(I112*H112,2)</f>
        <v>0</v>
      </c>
      <c r="BL112" s="18" t="s">
        <v>132</v>
      </c>
      <c r="BM112" s="230" t="s">
        <v>401</v>
      </c>
    </row>
    <row r="113" s="2" customFormat="1">
      <c r="A113" s="39"/>
      <c r="B113" s="40"/>
      <c r="C113" s="41"/>
      <c r="D113" s="232" t="s">
        <v>134</v>
      </c>
      <c r="E113" s="41"/>
      <c r="F113" s="233" t="s">
        <v>402</v>
      </c>
      <c r="G113" s="41"/>
      <c r="H113" s="41"/>
      <c r="I113" s="137"/>
      <c r="J113" s="41"/>
      <c r="K113" s="41"/>
      <c r="L113" s="45"/>
      <c r="M113" s="234"/>
      <c r="N113" s="235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134</v>
      </c>
      <c r="AU113" s="18" t="s">
        <v>86</v>
      </c>
    </row>
    <row r="114" s="2" customFormat="1">
      <c r="A114" s="39"/>
      <c r="B114" s="40"/>
      <c r="C114" s="41"/>
      <c r="D114" s="232" t="s">
        <v>136</v>
      </c>
      <c r="E114" s="41"/>
      <c r="F114" s="236" t="s">
        <v>403</v>
      </c>
      <c r="G114" s="41"/>
      <c r="H114" s="41"/>
      <c r="I114" s="137"/>
      <c r="J114" s="41"/>
      <c r="K114" s="41"/>
      <c r="L114" s="45"/>
      <c r="M114" s="234"/>
      <c r="N114" s="235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136</v>
      </c>
      <c r="AU114" s="18" t="s">
        <v>86</v>
      </c>
    </row>
    <row r="115" s="13" customFormat="1">
      <c r="A115" s="13"/>
      <c r="B115" s="237"/>
      <c r="C115" s="238"/>
      <c r="D115" s="232" t="s">
        <v>140</v>
      </c>
      <c r="E115" s="239" t="s">
        <v>21</v>
      </c>
      <c r="F115" s="240" t="s">
        <v>404</v>
      </c>
      <c r="G115" s="238"/>
      <c r="H115" s="241">
        <v>13.65</v>
      </c>
      <c r="I115" s="242"/>
      <c r="J115" s="238"/>
      <c r="K115" s="238"/>
      <c r="L115" s="243"/>
      <c r="M115" s="244"/>
      <c r="N115" s="245"/>
      <c r="O115" s="245"/>
      <c r="P115" s="245"/>
      <c r="Q115" s="245"/>
      <c r="R115" s="245"/>
      <c r="S115" s="245"/>
      <c r="T115" s="246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7" t="s">
        <v>140</v>
      </c>
      <c r="AU115" s="247" t="s">
        <v>86</v>
      </c>
      <c r="AV115" s="13" t="s">
        <v>86</v>
      </c>
      <c r="AW115" s="13" t="s">
        <v>38</v>
      </c>
      <c r="AX115" s="13" t="s">
        <v>84</v>
      </c>
      <c r="AY115" s="247" t="s">
        <v>124</v>
      </c>
    </row>
    <row r="116" s="2" customFormat="1" ht="16.5" customHeight="1">
      <c r="A116" s="39"/>
      <c r="B116" s="40"/>
      <c r="C116" s="219" t="s">
        <v>148</v>
      </c>
      <c r="D116" s="219" t="s">
        <v>127</v>
      </c>
      <c r="E116" s="220" t="s">
        <v>405</v>
      </c>
      <c r="F116" s="221" t="s">
        <v>406</v>
      </c>
      <c r="G116" s="222" t="s">
        <v>130</v>
      </c>
      <c r="H116" s="223">
        <v>13.65</v>
      </c>
      <c r="I116" s="224"/>
      <c r="J116" s="225">
        <f>ROUND(I116*H116,2)</f>
        <v>0</v>
      </c>
      <c r="K116" s="221" t="s">
        <v>131</v>
      </c>
      <c r="L116" s="45"/>
      <c r="M116" s="226" t="s">
        <v>21</v>
      </c>
      <c r="N116" s="227" t="s">
        <v>47</v>
      </c>
      <c r="O116" s="85"/>
      <c r="P116" s="228">
        <f>O116*H116</f>
        <v>0</v>
      </c>
      <c r="Q116" s="228">
        <v>0</v>
      </c>
      <c r="R116" s="228">
        <f>Q116*H116</f>
        <v>0</v>
      </c>
      <c r="S116" s="228">
        <v>0</v>
      </c>
      <c r="T116" s="229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30" t="s">
        <v>132</v>
      </c>
      <c r="AT116" s="230" t="s">
        <v>127</v>
      </c>
      <c r="AU116" s="230" t="s">
        <v>86</v>
      </c>
      <c r="AY116" s="18" t="s">
        <v>124</v>
      </c>
      <c r="BE116" s="231">
        <f>IF(N116="základní",J116,0)</f>
        <v>0</v>
      </c>
      <c r="BF116" s="231">
        <f>IF(N116="snížená",J116,0)</f>
        <v>0</v>
      </c>
      <c r="BG116" s="231">
        <f>IF(N116="zákl. přenesená",J116,0)</f>
        <v>0</v>
      </c>
      <c r="BH116" s="231">
        <f>IF(N116="sníž. přenesená",J116,0)</f>
        <v>0</v>
      </c>
      <c r="BI116" s="231">
        <f>IF(N116="nulová",J116,0)</f>
        <v>0</v>
      </c>
      <c r="BJ116" s="18" t="s">
        <v>84</v>
      </c>
      <c r="BK116" s="231">
        <f>ROUND(I116*H116,2)</f>
        <v>0</v>
      </c>
      <c r="BL116" s="18" t="s">
        <v>132</v>
      </c>
      <c r="BM116" s="230" t="s">
        <v>407</v>
      </c>
    </row>
    <row r="117" s="2" customFormat="1">
      <c r="A117" s="39"/>
      <c r="B117" s="40"/>
      <c r="C117" s="41"/>
      <c r="D117" s="232" t="s">
        <v>134</v>
      </c>
      <c r="E117" s="41"/>
      <c r="F117" s="233" t="s">
        <v>408</v>
      </c>
      <c r="G117" s="41"/>
      <c r="H117" s="41"/>
      <c r="I117" s="137"/>
      <c r="J117" s="41"/>
      <c r="K117" s="41"/>
      <c r="L117" s="45"/>
      <c r="M117" s="234"/>
      <c r="N117" s="235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134</v>
      </c>
      <c r="AU117" s="18" t="s">
        <v>86</v>
      </c>
    </row>
    <row r="118" s="2" customFormat="1">
      <c r="A118" s="39"/>
      <c r="B118" s="40"/>
      <c r="C118" s="41"/>
      <c r="D118" s="232" t="s">
        <v>136</v>
      </c>
      <c r="E118" s="41"/>
      <c r="F118" s="236" t="s">
        <v>403</v>
      </c>
      <c r="G118" s="41"/>
      <c r="H118" s="41"/>
      <c r="I118" s="137"/>
      <c r="J118" s="41"/>
      <c r="K118" s="41"/>
      <c r="L118" s="45"/>
      <c r="M118" s="234"/>
      <c r="N118" s="235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136</v>
      </c>
      <c r="AU118" s="18" t="s">
        <v>86</v>
      </c>
    </row>
    <row r="119" s="2" customFormat="1" ht="16.5" customHeight="1">
      <c r="A119" s="39"/>
      <c r="B119" s="40"/>
      <c r="C119" s="219" t="s">
        <v>178</v>
      </c>
      <c r="D119" s="219" t="s">
        <v>127</v>
      </c>
      <c r="E119" s="220" t="s">
        <v>409</v>
      </c>
      <c r="F119" s="221" t="s">
        <v>410</v>
      </c>
      <c r="G119" s="222" t="s">
        <v>130</v>
      </c>
      <c r="H119" s="223">
        <v>130.13</v>
      </c>
      <c r="I119" s="224"/>
      <c r="J119" s="225">
        <f>ROUND(I119*H119,2)</f>
        <v>0</v>
      </c>
      <c r="K119" s="221" t="s">
        <v>131</v>
      </c>
      <c r="L119" s="45"/>
      <c r="M119" s="226" t="s">
        <v>21</v>
      </c>
      <c r="N119" s="227" t="s">
        <v>47</v>
      </c>
      <c r="O119" s="85"/>
      <c r="P119" s="228">
        <f>O119*H119</f>
        <v>0</v>
      </c>
      <c r="Q119" s="228">
        <v>0</v>
      </c>
      <c r="R119" s="228">
        <f>Q119*H119</f>
        <v>0</v>
      </c>
      <c r="S119" s="228">
        <v>0</v>
      </c>
      <c r="T119" s="229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30" t="s">
        <v>132</v>
      </c>
      <c r="AT119" s="230" t="s">
        <v>127</v>
      </c>
      <c r="AU119" s="230" t="s">
        <v>86</v>
      </c>
      <c r="AY119" s="18" t="s">
        <v>124</v>
      </c>
      <c r="BE119" s="231">
        <f>IF(N119="základní",J119,0)</f>
        <v>0</v>
      </c>
      <c r="BF119" s="231">
        <f>IF(N119="snížená",J119,0)</f>
        <v>0</v>
      </c>
      <c r="BG119" s="231">
        <f>IF(N119="zákl. přenesená",J119,0)</f>
        <v>0</v>
      </c>
      <c r="BH119" s="231">
        <f>IF(N119="sníž. přenesená",J119,0)</f>
        <v>0</v>
      </c>
      <c r="BI119" s="231">
        <f>IF(N119="nulová",J119,0)</f>
        <v>0</v>
      </c>
      <c r="BJ119" s="18" t="s">
        <v>84</v>
      </c>
      <c r="BK119" s="231">
        <f>ROUND(I119*H119,2)</f>
        <v>0</v>
      </c>
      <c r="BL119" s="18" t="s">
        <v>132</v>
      </c>
      <c r="BM119" s="230" t="s">
        <v>411</v>
      </c>
    </row>
    <row r="120" s="2" customFormat="1">
      <c r="A120" s="39"/>
      <c r="B120" s="40"/>
      <c r="C120" s="41"/>
      <c r="D120" s="232" t="s">
        <v>134</v>
      </c>
      <c r="E120" s="41"/>
      <c r="F120" s="233" t="s">
        <v>412</v>
      </c>
      <c r="G120" s="41"/>
      <c r="H120" s="41"/>
      <c r="I120" s="137"/>
      <c r="J120" s="41"/>
      <c r="K120" s="41"/>
      <c r="L120" s="45"/>
      <c r="M120" s="234"/>
      <c r="N120" s="235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134</v>
      </c>
      <c r="AU120" s="18" t="s">
        <v>86</v>
      </c>
    </row>
    <row r="121" s="2" customFormat="1">
      <c r="A121" s="39"/>
      <c r="B121" s="40"/>
      <c r="C121" s="41"/>
      <c r="D121" s="232" t="s">
        <v>136</v>
      </c>
      <c r="E121" s="41"/>
      <c r="F121" s="236" t="s">
        <v>321</v>
      </c>
      <c r="G121" s="41"/>
      <c r="H121" s="41"/>
      <c r="I121" s="137"/>
      <c r="J121" s="41"/>
      <c r="K121" s="41"/>
      <c r="L121" s="45"/>
      <c r="M121" s="234"/>
      <c r="N121" s="235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136</v>
      </c>
      <c r="AU121" s="18" t="s">
        <v>86</v>
      </c>
    </row>
    <row r="122" s="2" customFormat="1">
      <c r="A122" s="39"/>
      <c r="B122" s="40"/>
      <c r="C122" s="41"/>
      <c r="D122" s="232" t="s">
        <v>138</v>
      </c>
      <c r="E122" s="41"/>
      <c r="F122" s="236" t="s">
        <v>413</v>
      </c>
      <c r="G122" s="41"/>
      <c r="H122" s="41"/>
      <c r="I122" s="137"/>
      <c r="J122" s="41"/>
      <c r="K122" s="41"/>
      <c r="L122" s="45"/>
      <c r="M122" s="234"/>
      <c r="N122" s="235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138</v>
      </c>
      <c r="AU122" s="18" t="s">
        <v>86</v>
      </c>
    </row>
    <row r="123" s="13" customFormat="1">
      <c r="A123" s="13"/>
      <c r="B123" s="237"/>
      <c r="C123" s="238"/>
      <c r="D123" s="232" t="s">
        <v>140</v>
      </c>
      <c r="E123" s="239" t="s">
        <v>21</v>
      </c>
      <c r="F123" s="240" t="s">
        <v>414</v>
      </c>
      <c r="G123" s="238"/>
      <c r="H123" s="241">
        <v>13.65</v>
      </c>
      <c r="I123" s="242"/>
      <c r="J123" s="238"/>
      <c r="K123" s="238"/>
      <c r="L123" s="243"/>
      <c r="M123" s="244"/>
      <c r="N123" s="245"/>
      <c r="O123" s="245"/>
      <c r="P123" s="245"/>
      <c r="Q123" s="245"/>
      <c r="R123" s="245"/>
      <c r="S123" s="245"/>
      <c r="T123" s="246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7" t="s">
        <v>140</v>
      </c>
      <c r="AU123" s="247" t="s">
        <v>86</v>
      </c>
      <c r="AV123" s="13" t="s">
        <v>86</v>
      </c>
      <c r="AW123" s="13" t="s">
        <v>38</v>
      </c>
      <c r="AX123" s="13" t="s">
        <v>76</v>
      </c>
      <c r="AY123" s="247" t="s">
        <v>124</v>
      </c>
    </row>
    <row r="124" s="13" customFormat="1">
      <c r="A124" s="13"/>
      <c r="B124" s="237"/>
      <c r="C124" s="238"/>
      <c r="D124" s="232" t="s">
        <v>140</v>
      </c>
      <c r="E124" s="239" t="s">
        <v>21</v>
      </c>
      <c r="F124" s="240" t="s">
        <v>415</v>
      </c>
      <c r="G124" s="238"/>
      <c r="H124" s="241">
        <v>116.48</v>
      </c>
      <c r="I124" s="242"/>
      <c r="J124" s="238"/>
      <c r="K124" s="238"/>
      <c r="L124" s="243"/>
      <c r="M124" s="244"/>
      <c r="N124" s="245"/>
      <c r="O124" s="245"/>
      <c r="P124" s="245"/>
      <c r="Q124" s="245"/>
      <c r="R124" s="245"/>
      <c r="S124" s="245"/>
      <c r="T124" s="246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7" t="s">
        <v>140</v>
      </c>
      <c r="AU124" s="247" t="s">
        <v>86</v>
      </c>
      <c r="AV124" s="13" t="s">
        <v>86</v>
      </c>
      <c r="AW124" s="13" t="s">
        <v>38</v>
      </c>
      <c r="AX124" s="13" t="s">
        <v>76</v>
      </c>
      <c r="AY124" s="247" t="s">
        <v>124</v>
      </c>
    </row>
    <row r="125" s="14" customFormat="1">
      <c r="A125" s="14"/>
      <c r="B125" s="248"/>
      <c r="C125" s="249"/>
      <c r="D125" s="232" t="s">
        <v>140</v>
      </c>
      <c r="E125" s="250" t="s">
        <v>21</v>
      </c>
      <c r="F125" s="251" t="s">
        <v>143</v>
      </c>
      <c r="G125" s="249"/>
      <c r="H125" s="252">
        <v>130.13</v>
      </c>
      <c r="I125" s="253"/>
      <c r="J125" s="249"/>
      <c r="K125" s="249"/>
      <c r="L125" s="254"/>
      <c r="M125" s="255"/>
      <c r="N125" s="256"/>
      <c r="O125" s="256"/>
      <c r="P125" s="256"/>
      <c r="Q125" s="256"/>
      <c r="R125" s="256"/>
      <c r="S125" s="256"/>
      <c r="T125" s="257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8" t="s">
        <v>140</v>
      </c>
      <c r="AU125" s="258" t="s">
        <v>86</v>
      </c>
      <c r="AV125" s="14" t="s">
        <v>132</v>
      </c>
      <c r="AW125" s="14" t="s">
        <v>38</v>
      </c>
      <c r="AX125" s="14" t="s">
        <v>84</v>
      </c>
      <c r="AY125" s="258" t="s">
        <v>124</v>
      </c>
    </row>
    <row r="126" s="2" customFormat="1" ht="16.5" customHeight="1">
      <c r="A126" s="39"/>
      <c r="B126" s="40"/>
      <c r="C126" s="219" t="s">
        <v>206</v>
      </c>
      <c r="D126" s="219" t="s">
        <v>127</v>
      </c>
      <c r="E126" s="220" t="s">
        <v>416</v>
      </c>
      <c r="F126" s="221" t="s">
        <v>417</v>
      </c>
      <c r="G126" s="222" t="s">
        <v>130</v>
      </c>
      <c r="H126" s="223">
        <v>58.240000000000002</v>
      </c>
      <c r="I126" s="224"/>
      <c r="J126" s="225">
        <f>ROUND(I126*H126,2)</f>
        <v>0</v>
      </c>
      <c r="K126" s="221" t="s">
        <v>131</v>
      </c>
      <c r="L126" s="45"/>
      <c r="M126" s="226" t="s">
        <v>21</v>
      </c>
      <c r="N126" s="227" t="s">
        <v>47</v>
      </c>
      <c r="O126" s="85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0" t="s">
        <v>132</v>
      </c>
      <c r="AT126" s="230" t="s">
        <v>127</v>
      </c>
      <c r="AU126" s="230" t="s">
        <v>86</v>
      </c>
      <c r="AY126" s="18" t="s">
        <v>124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8" t="s">
        <v>84</v>
      </c>
      <c r="BK126" s="231">
        <f>ROUND(I126*H126,2)</f>
        <v>0</v>
      </c>
      <c r="BL126" s="18" t="s">
        <v>132</v>
      </c>
      <c r="BM126" s="230" t="s">
        <v>418</v>
      </c>
    </row>
    <row r="127" s="2" customFormat="1">
      <c r="A127" s="39"/>
      <c r="B127" s="40"/>
      <c r="C127" s="41"/>
      <c r="D127" s="232" t="s">
        <v>134</v>
      </c>
      <c r="E127" s="41"/>
      <c r="F127" s="233" t="s">
        <v>419</v>
      </c>
      <c r="G127" s="41"/>
      <c r="H127" s="41"/>
      <c r="I127" s="137"/>
      <c r="J127" s="41"/>
      <c r="K127" s="41"/>
      <c r="L127" s="45"/>
      <c r="M127" s="234"/>
      <c r="N127" s="235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134</v>
      </c>
      <c r="AU127" s="18" t="s">
        <v>86</v>
      </c>
    </row>
    <row r="128" s="2" customFormat="1">
      <c r="A128" s="39"/>
      <c r="B128" s="40"/>
      <c r="C128" s="41"/>
      <c r="D128" s="232" t="s">
        <v>136</v>
      </c>
      <c r="E128" s="41"/>
      <c r="F128" s="236" t="s">
        <v>420</v>
      </c>
      <c r="G128" s="41"/>
      <c r="H128" s="41"/>
      <c r="I128" s="137"/>
      <c r="J128" s="41"/>
      <c r="K128" s="41"/>
      <c r="L128" s="45"/>
      <c r="M128" s="234"/>
      <c r="N128" s="235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136</v>
      </c>
      <c r="AU128" s="18" t="s">
        <v>86</v>
      </c>
    </row>
    <row r="129" s="13" customFormat="1">
      <c r="A129" s="13"/>
      <c r="B129" s="237"/>
      <c r="C129" s="238"/>
      <c r="D129" s="232" t="s">
        <v>140</v>
      </c>
      <c r="E129" s="239" t="s">
        <v>21</v>
      </c>
      <c r="F129" s="240" t="s">
        <v>421</v>
      </c>
      <c r="G129" s="238"/>
      <c r="H129" s="241">
        <v>58.240000000000002</v>
      </c>
      <c r="I129" s="242"/>
      <c r="J129" s="238"/>
      <c r="K129" s="238"/>
      <c r="L129" s="243"/>
      <c r="M129" s="244"/>
      <c r="N129" s="245"/>
      <c r="O129" s="245"/>
      <c r="P129" s="245"/>
      <c r="Q129" s="245"/>
      <c r="R129" s="245"/>
      <c r="S129" s="245"/>
      <c r="T129" s="24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7" t="s">
        <v>140</v>
      </c>
      <c r="AU129" s="247" t="s">
        <v>86</v>
      </c>
      <c r="AV129" s="13" t="s">
        <v>86</v>
      </c>
      <c r="AW129" s="13" t="s">
        <v>38</v>
      </c>
      <c r="AX129" s="13" t="s">
        <v>84</v>
      </c>
      <c r="AY129" s="247" t="s">
        <v>124</v>
      </c>
    </row>
    <row r="130" s="2" customFormat="1" ht="16.5" customHeight="1">
      <c r="A130" s="39"/>
      <c r="B130" s="40"/>
      <c r="C130" s="219" t="s">
        <v>212</v>
      </c>
      <c r="D130" s="219" t="s">
        <v>127</v>
      </c>
      <c r="E130" s="220" t="s">
        <v>422</v>
      </c>
      <c r="F130" s="221" t="s">
        <v>423</v>
      </c>
      <c r="G130" s="222" t="s">
        <v>130</v>
      </c>
      <c r="H130" s="223">
        <v>13.65</v>
      </c>
      <c r="I130" s="224"/>
      <c r="J130" s="225">
        <f>ROUND(I130*H130,2)</f>
        <v>0</v>
      </c>
      <c r="K130" s="221" t="s">
        <v>131</v>
      </c>
      <c r="L130" s="45"/>
      <c r="M130" s="226" t="s">
        <v>21</v>
      </c>
      <c r="N130" s="227" t="s">
        <v>47</v>
      </c>
      <c r="O130" s="85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0" t="s">
        <v>132</v>
      </c>
      <c r="AT130" s="230" t="s">
        <v>127</v>
      </c>
      <c r="AU130" s="230" t="s">
        <v>86</v>
      </c>
      <c r="AY130" s="18" t="s">
        <v>124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8" t="s">
        <v>84</v>
      </c>
      <c r="BK130" s="231">
        <f>ROUND(I130*H130,2)</f>
        <v>0</v>
      </c>
      <c r="BL130" s="18" t="s">
        <v>132</v>
      </c>
      <c r="BM130" s="230" t="s">
        <v>424</v>
      </c>
    </row>
    <row r="131" s="2" customFormat="1">
      <c r="A131" s="39"/>
      <c r="B131" s="40"/>
      <c r="C131" s="41"/>
      <c r="D131" s="232" t="s">
        <v>134</v>
      </c>
      <c r="E131" s="41"/>
      <c r="F131" s="233" t="s">
        <v>425</v>
      </c>
      <c r="G131" s="41"/>
      <c r="H131" s="41"/>
      <c r="I131" s="137"/>
      <c r="J131" s="41"/>
      <c r="K131" s="41"/>
      <c r="L131" s="45"/>
      <c r="M131" s="234"/>
      <c r="N131" s="235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134</v>
      </c>
      <c r="AU131" s="18" t="s">
        <v>86</v>
      </c>
    </row>
    <row r="132" s="2" customFormat="1">
      <c r="A132" s="39"/>
      <c r="B132" s="40"/>
      <c r="C132" s="41"/>
      <c r="D132" s="232" t="s">
        <v>136</v>
      </c>
      <c r="E132" s="41"/>
      <c r="F132" s="236" t="s">
        <v>426</v>
      </c>
      <c r="G132" s="41"/>
      <c r="H132" s="41"/>
      <c r="I132" s="137"/>
      <c r="J132" s="41"/>
      <c r="K132" s="41"/>
      <c r="L132" s="45"/>
      <c r="M132" s="234"/>
      <c r="N132" s="235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136</v>
      </c>
      <c r="AU132" s="18" t="s">
        <v>86</v>
      </c>
    </row>
    <row r="133" s="2" customFormat="1">
      <c r="A133" s="39"/>
      <c r="B133" s="40"/>
      <c r="C133" s="41"/>
      <c r="D133" s="232" t="s">
        <v>138</v>
      </c>
      <c r="E133" s="41"/>
      <c r="F133" s="236" t="s">
        <v>427</v>
      </c>
      <c r="G133" s="41"/>
      <c r="H133" s="41"/>
      <c r="I133" s="137"/>
      <c r="J133" s="41"/>
      <c r="K133" s="41"/>
      <c r="L133" s="45"/>
      <c r="M133" s="234"/>
      <c r="N133" s="235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138</v>
      </c>
      <c r="AU133" s="18" t="s">
        <v>86</v>
      </c>
    </row>
    <row r="134" s="13" customFormat="1">
      <c r="A134" s="13"/>
      <c r="B134" s="237"/>
      <c r="C134" s="238"/>
      <c r="D134" s="232" t="s">
        <v>140</v>
      </c>
      <c r="E134" s="239" t="s">
        <v>21</v>
      </c>
      <c r="F134" s="240" t="s">
        <v>428</v>
      </c>
      <c r="G134" s="238"/>
      <c r="H134" s="241">
        <v>13.65</v>
      </c>
      <c r="I134" s="242"/>
      <c r="J134" s="238"/>
      <c r="K134" s="238"/>
      <c r="L134" s="243"/>
      <c r="M134" s="244"/>
      <c r="N134" s="245"/>
      <c r="O134" s="245"/>
      <c r="P134" s="245"/>
      <c r="Q134" s="245"/>
      <c r="R134" s="245"/>
      <c r="S134" s="245"/>
      <c r="T134" s="246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7" t="s">
        <v>140</v>
      </c>
      <c r="AU134" s="247" t="s">
        <v>86</v>
      </c>
      <c r="AV134" s="13" t="s">
        <v>86</v>
      </c>
      <c r="AW134" s="13" t="s">
        <v>38</v>
      </c>
      <c r="AX134" s="13" t="s">
        <v>84</v>
      </c>
      <c r="AY134" s="247" t="s">
        <v>124</v>
      </c>
    </row>
    <row r="135" s="2" customFormat="1" ht="16.5" customHeight="1">
      <c r="A135" s="39"/>
      <c r="B135" s="40"/>
      <c r="C135" s="219" t="s">
        <v>218</v>
      </c>
      <c r="D135" s="219" t="s">
        <v>127</v>
      </c>
      <c r="E135" s="220" t="s">
        <v>429</v>
      </c>
      <c r="F135" s="221" t="s">
        <v>430</v>
      </c>
      <c r="G135" s="222" t="s">
        <v>169</v>
      </c>
      <c r="H135" s="223">
        <v>291.19999999999999</v>
      </c>
      <c r="I135" s="224"/>
      <c r="J135" s="225">
        <f>ROUND(I135*H135,2)</f>
        <v>0</v>
      </c>
      <c r="K135" s="221" t="s">
        <v>131</v>
      </c>
      <c r="L135" s="45"/>
      <c r="M135" s="226" t="s">
        <v>21</v>
      </c>
      <c r="N135" s="227" t="s">
        <v>47</v>
      </c>
      <c r="O135" s="85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0" t="s">
        <v>132</v>
      </c>
      <c r="AT135" s="230" t="s">
        <v>127</v>
      </c>
      <c r="AU135" s="230" t="s">
        <v>86</v>
      </c>
      <c r="AY135" s="18" t="s">
        <v>124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8" t="s">
        <v>84</v>
      </c>
      <c r="BK135" s="231">
        <f>ROUND(I135*H135,2)</f>
        <v>0</v>
      </c>
      <c r="BL135" s="18" t="s">
        <v>132</v>
      </c>
      <c r="BM135" s="230" t="s">
        <v>431</v>
      </c>
    </row>
    <row r="136" s="2" customFormat="1">
      <c r="A136" s="39"/>
      <c r="B136" s="40"/>
      <c r="C136" s="41"/>
      <c r="D136" s="232" t="s">
        <v>134</v>
      </c>
      <c r="E136" s="41"/>
      <c r="F136" s="233" t="s">
        <v>432</v>
      </c>
      <c r="G136" s="41"/>
      <c r="H136" s="41"/>
      <c r="I136" s="137"/>
      <c r="J136" s="41"/>
      <c r="K136" s="41"/>
      <c r="L136" s="45"/>
      <c r="M136" s="234"/>
      <c r="N136" s="235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134</v>
      </c>
      <c r="AU136" s="18" t="s">
        <v>86</v>
      </c>
    </row>
    <row r="137" s="2" customFormat="1">
      <c r="A137" s="39"/>
      <c r="B137" s="40"/>
      <c r="C137" s="41"/>
      <c r="D137" s="232" t="s">
        <v>136</v>
      </c>
      <c r="E137" s="41"/>
      <c r="F137" s="236" t="s">
        <v>433</v>
      </c>
      <c r="G137" s="41"/>
      <c r="H137" s="41"/>
      <c r="I137" s="137"/>
      <c r="J137" s="41"/>
      <c r="K137" s="41"/>
      <c r="L137" s="45"/>
      <c r="M137" s="234"/>
      <c r="N137" s="235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136</v>
      </c>
      <c r="AU137" s="18" t="s">
        <v>86</v>
      </c>
    </row>
    <row r="138" s="2" customFormat="1">
      <c r="A138" s="39"/>
      <c r="B138" s="40"/>
      <c r="C138" s="41"/>
      <c r="D138" s="232" t="s">
        <v>138</v>
      </c>
      <c r="E138" s="41"/>
      <c r="F138" s="236" t="s">
        <v>434</v>
      </c>
      <c r="G138" s="41"/>
      <c r="H138" s="41"/>
      <c r="I138" s="137"/>
      <c r="J138" s="41"/>
      <c r="K138" s="41"/>
      <c r="L138" s="45"/>
      <c r="M138" s="234"/>
      <c r="N138" s="235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138</v>
      </c>
      <c r="AU138" s="18" t="s">
        <v>86</v>
      </c>
    </row>
    <row r="139" s="13" customFormat="1">
      <c r="A139" s="13"/>
      <c r="B139" s="237"/>
      <c r="C139" s="238"/>
      <c r="D139" s="232" t="s">
        <v>140</v>
      </c>
      <c r="E139" s="239" t="s">
        <v>21</v>
      </c>
      <c r="F139" s="240" t="s">
        <v>435</v>
      </c>
      <c r="G139" s="238"/>
      <c r="H139" s="241">
        <v>291.19999999999999</v>
      </c>
      <c r="I139" s="242"/>
      <c r="J139" s="238"/>
      <c r="K139" s="238"/>
      <c r="L139" s="243"/>
      <c r="M139" s="244"/>
      <c r="N139" s="245"/>
      <c r="O139" s="245"/>
      <c r="P139" s="245"/>
      <c r="Q139" s="245"/>
      <c r="R139" s="245"/>
      <c r="S139" s="245"/>
      <c r="T139" s="24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7" t="s">
        <v>140</v>
      </c>
      <c r="AU139" s="247" t="s">
        <v>86</v>
      </c>
      <c r="AV139" s="13" t="s">
        <v>86</v>
      </c>
      <c r="AW139" s="13" t="s">
        <v>38</v>
      </c>
      <c r="AX139" s="13" t="s">
        <v>84</v>
      </c>
      <c r="AY139" s="247" t="s">
        <v>124</v>
      </c>
    </row>
    <row r="140" s="2" customFormat="1" ht="16.5" customHeight="1">
      <c r="A140" s="39"/>
      <c r="B140" s="40"/>
      <c r="C140" s="219" t="s">
        <v>225</v>
      </c>
      <c r="D140" s="219" t="s">
        <v>127</v>
      </c>
      <c r="E140" s="220" t="s">
        <v>436</v>
      </c>
      <c r="F140" s="221" t="s">
        <v>437</v>
      </c>
      <c r="G140" s="222" t="s">
        <v>169</v>
      </c>
      <c r="H140" s="223">
        <v>291.19999999999999</v>
      </c>
      <c r="I140" s="224"/>
      <c r="J140" s="225">
        <f>ROUND(I140*H140,2)</f>
        <v>0</v>
      </c>
      <c r="K140" s="221" t="s">
        <v>131</v>
      </c>
      <c r="L140" s="45"/>
      <c r="M140" s="226" t="s">
        <v>21</v>
      </c>
      <c r="N140" s="227" t="s">
        <v>47</v>
      </c>
      <c r="O140" s="85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0" t="s">
        <v>132</v>
      </c>
      <c r="AT140" s="230" t="s">
        <v>127</v>
      </c>
      <c r="AU140" s="230" t="s">
        <v>86</v>
      </c>
      <c r="AY140" s="18" t="s">
        <v>124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8" t="s">
        <v>84</v>
      </c>
      <c r="BK140" s="231">
        <f>ROUND(I140*H140,2)</f>
        <v>0</v>
      </c>
      <c r="BL140" s="18" t="s">
        <v>132</v>
      </c>
      <c r="BM140" s="230" t="s">
        <v>438</v>
      </c>
    </row>
    <row r="141" s="2" customFormat="1">
      <c r="A141" s="39"/>
      <c r="B141" s="40"/>
      <c r="C141" s="41"/>
      <c r="D141" s="232" t="s">
        <v>134</v>
      </c>
      <c r="E141" s="41"/>
      <c r="F141" s="233" t="s">
        <v>439</v>
      </c>
      <c r="G141" s="41"/>
      <c r="H141" s="41"/>
      <c r="I141" s="137"/>
      <c r="J141" s="41"/>
      <c r="K141" s="41"/>
      <c r="L141" s="45"/>
      <c r="M141" s="234"/>
      <c r="N141" s="235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134</v>
      </c>
      <c r="AU141" s="18" t="s">
        <v>86</v>
      </c>
    </row>
    <row r="142" s="2" customFormat="1">
      <c r="A142" s="39"/>
      <c r="B142" s="40"/>
      <c r="C142" s="41"/>
      <c r="D142" s="232" t="s">
        <v>136</v>
      </c>
      <c r="E142" s="41"/>
      <c r="F142" s="236" t="s">
        <v>440</v>
      </c>
      <c r="G142" s="41"/>
      <c r="H142" s="41"/>
      <c r="I142" s="137"/>
      <c r="J142" s="41"/>
      <c r="K142" s="41"/>
      <c r="L142" s="45"/>
      <c r="M142" s="234"/>
      <c r="N142" s="235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136</v>
      </c>
      <c r="AU142" s="18" t="s">
        <v>86</v>
      </c>
    </row>
    <row r="143" s="13" customFormat="1">
      <c r="A143" s="13"/>
      <c r="B143" s="237"/>
      <c r="C143" s="238"/>
      <c r="D143" s="232" t="s">
        <v>140</v>
      </c>
      <c r="E143" s="239" t="s">
        <v>21</v>
      </c>
      <c r="F143" s="240" t="s">
        <v>435</v>
      </c>
      <c r="G143" s="238"/>
      <c r="H143" s="241">
        <v>291.19999999999999</v>
      </c>
      <c r="I143" s="242"/>
      <c r="J143" s="238"/>
      <c r="K143" s="238"/>
      <c r="L143" s="243"/>
      <c r="M143" s="244"/>
      <c r="N143" s="245"/>
      <c r="O143" s="245"/>
      <c r="P143" s="245"/>
      <c r="Q143" s="245"/>
      <c r="R143" s="245"/>
      <c r="S143" s="245"/>
      <c r="T143" s="24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7" t="s">
        <v>140</v>
      </c>
      <c r="AU143" s="247" t="s">
        <v>86</v>
      </c>
      <c r="AV143" s="13" t="s">
        <v>86</v>
      </c>
      <c r="AW143" s="13" t="s">
        <v>38</v>
      </c>
      <c r="AX143" s="13" t="s">
        <v>84</v>
      </c>
      <c r="AY143" s="247" t="s">
        <v>124</v>
      </c>
    </row>
    <row r="144" s="2" customFormat="1" ht="16.5" customHeight="1">
      <c r="A144" s="39"/>
      <c r="B144" s="40"/>
      <c r="C144" s="259" t="s">
        <v>235</v>
      </c>
      <c r="D144" s="259" t="s">
        <v>144</v>
      </c>
      <c r="E144" s="260" t="s">
        <v>441</v>
      </c>
      <c r="F144" s="261" t="s">
        <v>442</v>
      </c>
      <c r="G144" s="262" t="s">
        <v>443</v>
      </c>
      <c r="H144" s="263">
        <v>7.2800000000000002</v>
      </c>
      <c r="I144" s="264"/>
      <c r="J144" s="265">
        <f>ROUND(I144*H144,2)</f>
        <v>0</v>
      </c>
      <c r="K144" s="261" t="s">
        <v>131</v>
      </c>
      <c r="L144" s="266"/>
      <c r="M144" s="267" t="s">
        <v>21</v>
      </c>
      <c r="N144" s="268" t="s">
        <v>47</v>
      </c>
      <c r="O144" s="85"/>
      <c r="P144" s="228">
        <f>O144*H144</f>
        <v>0</v>
      </c>
      <c r="Q144" s="228">
        <v>0.001</v>
      </c>
      <c r="R144" s="228">
        <f>Q144*H144</f>
        <v>0.00728</v>
      </c>
      <c r="S144" s="228">
        <v>0</v>
      </c>
      <c r="T144" s="22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148</v>
      </c>
      <c r="AT144" s="230" t="s">
        <v>144</v>
      </c>
      <c r="AU144" s="230" t="s">
        <v>86</v>
      </c>
      <c r="AY144" s="18" t="s">
        <v>124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84</v>
      </c>
      <c r="BK144" s="231">
        <f>ROUND(I144*H144,2)</f>
        <v>0</v>
      </c>
      <c r="BL144" s="18" t="s">
        <v>132</v>
      </c>
      <c r="BM144" s="230" t="s">
        <v>444</v>
      </c>
    </row>
    <row r="145" s="2" customFormat="1">
      <c r="A145" s="39"/>
      <c r="B145" s="40"/>
      <c r="C145" s="41"/>
      <c r="D145" s="232" t="s">
        <v>134</v>
      </c>
      <c r="E145" s="41"/>
      <c r="F145" s="233" t="s">
        <v>442</v>
      </c>
      <c r="G145" s="41"/>
      <c r="H145" s="41"/>
      <c r="I145" s="137"/>
      <c r="J145" s="41"/>
      <c r="K145" s="41"/>
      <c r="L145" s="45"/>
      <c r="M145" s="234"/>
      <c r="N145" s="235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134</v>
      </c>
      <c r="AU145" s="18" t="s">
        <v>86</v>
      </c>
    </row>
    <row r="146" s="13" customFormat="1">
      <c r="A146" s="13"/>
      <c r="B146" s="237"/>
      <c r="C146" s="238"/>
      <c r="D146" s="232" t="s">
        <v>140</v>
      </c>
      <c r="E146" s="238"/>
      <c r="F146" s="240" t="s">
        <v>445</v>
      </c>
      <c r="G146" s="238"/>
      <c r="H146" s="241">
        <v>7.2800000000000002</v>
      </c>
      <c r="I146" s="242"/>
      <c r="J146" s="238"/>
      <c r="K146" s="238"/>
      <c r="L146" s="243"/>
      <c r="M146" s="244"/>
      <c r="N146" s="245"/>
      <c r="O146" s="245"/>
      <c r="P146" s="245"/>
      <c r="Q146" s="245"/>
      <c r="R146" s="245"/>
      <c r="S146" s="245"/>
      <c r="T146" s="24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7" t="s">
        <v>140</v>
      </c>
      <c r="AU146" s="247" t="s">
        <v>86</v>
      </c>
      <c r="AV146" s="13" t="s">
        <v>86</v>
      </c>
      <c r="AW146" s="13" t="s">
        <v>4</v>
      </c>
      <c r="AX146" s="13" t="s">
        <v>84</v>
      </c>
      <c r="AY146" s="247" t="s">
        <v>124</v>
      </c>
    </row>
    <row r="147" s="2" customFormat="1" ht="16.5" customHeight="1">
      <c r="A147" s="39"/>
      <c r="B147" s="40"/>
      <c r="C147" s="219" t="s">
        <v>8</v>
      </c>
      <c r="D147" s="219" t="s">
        <v>127</v>
      </c>
      <c r="E147" s="220" t="s">
        <v>446</v>
      </c>
      <c r="F147" s="221" t="s">
        <v>447</v>
      </c>
      <c r="G147" s="222" t="s">
        <v>296</v>
      </c>
      <c r="H147" s="223">
        <v>1</v>
      </c>
      <c r="I147" s="224"/>
      <c r="J147" s="225">
        <f>ROUND(I147*H147,2)</f>
        <v>0</v>
      </c>
      <c r="K147" s="221" t="s">
        <v>21</v>
      </c>
      <c r="L147" s="45"/>
      <c r="M147" s="226" t="s">
        <v>21</v>
      </c>
      <c r="N147" s="227" t="s">
        <v>47</v>
      </c>
      <c r="O147" s="85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132</v>
      </c>
      <c r="AT147" s="230" t="s">
        <v>127</v>
      </c>
      <c r="AU147" s="230" t="s">
        <v>86</v>
      </c>
      <c r="AY147" s="18" t="s">
        <v>124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8" t="s">
        <v>84</v>
      </c>
      <c r="BK147" s="231">
        <f>ROUND(I147*H147,2)</f>
        <v>0</v>
      </c>
      <c r="BL147" s="18" t="s">
        <v>132</v>
      </c>
      <c r="BM147" s="230" t="s">
        <v>448</v>
      </c>
    </row>
    <row r="148" s="2" customFormat="1">
      <c r="A148" s="39"/>
      <c r="B148" s="40"/>
      <c r="C148" s="41"/>
      <c r="D148" s="232" t="s">
        <v>134</v>
      </c>
      <c r="E148" s="41"/>
      <c r="F148" s="233" t="s">
        <v>447</v>
      </c>
      <c r="G148" s="41"/>
      <c r="H148" s="41"/>
      <c r="I148" s="137"/>
      <c r="J148" s="41"/>
      <c r="K148" s="41"/>
      <c r="L148" s="45"/>
      <c r="M148" s="234"/>
      <c r="N148" s="235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134</v>
      </c>
      <c r="AU148" s="18" t="s">
        <v>86</v>
      </c>
    </row>
    <row r="149" s="2" customFormat="1" ht="16.5" customHeight="1">
      <c r="A149" s="39"/>
      <c r="B149" s="40"/>
      <c r="C149" s="219" t="s">
        <v>251</v>
      </c>
      <c r="D149" s="219" t="s">
        <v>127</v>
      </c>
      <c r="E149" s="220" t="s">
        <v>449</v>
      </c>
      <c r="F149" s="221" t="s">
        <v>450</v>
      </c>
      <c r="G149" s="222" t="s">
        <v>130</v>
      </c>
      <c r="H149" s="223">
        <v>68.25</v>
      </c>
      <c r="I149" s="224"/>
      <c r="J149" s="225">
        <f>ROUND(I149*H149,2)</f>
        <v>0</v>
      </c>
      <c r="K149" s="221" t="s">
        <v>21</v>
      </c>
      <c r="L149" s="45"/>
      <c r="M149" s="226" t="s">
        <v>21</v>
      </c>
      <c r="N149" s="227" t="s">
        <v>47</v>
      </c>
      <c r="O149" s="85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0" t="s">
        <v>132</v>
      </c>
      <c r="AT149" s="230" t="s">
        <v>127</v>
      </c>
      <c r="AU149" s="230" t="s">
        <v>86</v>
      </c>
      <c r="AY149" s="18" t="s">
        <v>124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8" t="s">
        <v>84</v>
      </c>
      <c r="BK149" s="231">
        <f>ROUND(I149*H149,2)</f>
        <v>0</v>
      </c>
      <c r="BL149" s="18" t="s">
        <v>132</v>
      </c>
      <c r="BM149" s="230" t="s">
        <v>451</v>
      </c>
    </row>
    <row r="150" s="2" customFormat="1">
      <c r="A150" s="39"/>
      <c r="B150" s="40"/>
      <c r="C150" s="41"/>
      <c r="D150" s="232" t="s">
        <v>134</v>
      </c>
      <c r="E150" s="41"/>
      <c r="F150" s="233" t="s">
        <v>450</v>
      </c>
      <c r="G150" s="41"/>
      <c r="H150" s="41"/>
      <c r="I150" s="137"/>
      <c r="J150" s="41"/>
      <c r="K150" s="41"/>
      <c r="L150" s="45"/>
      <c r="M150" s="234"/>
      <c r="N150" s="235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134</v>
      </c>
      <c r="AU150" s="18" t="s">
        <v>86</v>
      </c>
    </row>
    <row r="151" s="2" customFormat="1">
      <c r="A151" s="39"/>
      <c r="B151" s="40"/>
      <c r="C151" s="41"/>
      <c r="D151" s="232" t="s">
        <v>136</v>
      </c>
      <c r="E151" s="41"/>
      <c r="F151" s="236" t="s">
        <v>321</v>
      </c>
      <c r="G151" s="41"/>
      <c r="H151" s="41"/>
      <c r="I151" s="137"/>
      <c r="J151" s="41"/>
      <c r="K151" s="41"/>
      <c r="L151" s="45"/>
      <c r="M151" s="234"/>
      <c r="N151" s="235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136</v>
      </c>
      <c r="AU151" s="18" t="s">
        <v>86</v>
      </c>
    </row>
    <row r="152" s="2" customFormat="1">
      <c r="A152" s="39"/>
      <c r="B152" s="40"/>
      <c r="C152" s="41"/>
      <c r="D152" s="232" t="s">
        <v>138</v>
      </c>
      <c r="E152" s="41"/>
      <c r="F152" s="236" t="s">
        <v>452</v>
      </c>
      <c r="G152" s="41"/>
      <c r="H152" s="41"/>
      <c r="I152" s="137"/>
      <c r="J152" s="41"/>
      <c r="K152" s="41"/>
      <c r="L152" s="45"/>
      <c r="M152" s="234"/>
      <c r="N152" s="235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138</v>
      </c>
      <c r="AU152" s="18" t="s">
        <v>86</v>
      </c>
    </row>
    <row r="153" s="13" customFormat="1">
      <c r="A153" s="13"/>
      <c r="B153" s="237"/>
      <c r="C153" s="238"/>
      <c r="D153" s="232" t="s">
        <v>140</v>
      </c>
      <c r="E153" s="239" t="s">
        <v>21</v>
      </c>
      <c r="F153" s="240" t="s">
        <v>453</v>
      </c>
      <c r="G153" s="238"/>
      <c r="H153" s="241">
        <v>22.75</v>
      </c>
      <c r="I153" s="242"/>
      <c r="J153" s="238"/>
      <c r="K153" s="238"/>
      <c r="L153" s="243"/>
      <c r="M153" s="244"/>
      <c r="N153" s="245"/>
      <c r="O153" s="245"/>
      <c r="P153" s="245"/>
      <c r="Q153" s="245"/>
      <c r="R153" s="245"/>
      <c r="S153" s="245"/>
      <c r="T153" s="246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7" t="s">
        <v>140</v>
      </c>
      <c r="AU153" s="247" t="s">
        <v>86</v>
      </c>
      <c r="AV153" s="13" t="s">
        <v>86</v>
      </c>
      <c r="AW153" s="13" t="s">
        <v>38</v>
      </c>
      <c r="AX153" s="13" t="s">
        <v>76</v>
      </c>
      <c r="AY153" s="247" t="s">
        <v>124</v>
      </c>
    </row>
    <row r="154" s="13" customFormat="1">
      <c r="A154" s="13"/>
      <c r="B154" s="237"/>
      <c r="C154" s="238"/>
      <c r="D154" s="232" t="s">
        <v>140</v>
      </c>
      <c r="E154" s="239" t="s">
        <v>21</v>
      </c>
      <c r="F154" s="240" t="s">
        <v>454</v>
      </c>
      <c r="G154" s="238"/>
      <c r="H154" s="241">
        <v>45.5</v>
      </c>
      <c r="I154" s="242"/>
      <c r="J154" s="238"/>
      <c r="K154" s="238"/>
      <c r="L154" s="243"/>
      <c r="M154" s="244"/>
      <c r="N154" s="245"/>
      <c r="O154" s="245"/>
      <c r="P154" s="245"/>
      <c r="Q154" s="245"/>
      <c r="R154" s="245"/>
      <c r="S154" s="245"/>
      <c r="T154" s="24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7" t="s">
        <v>140</v>
      </c>
      <c r="AU154" s="247" t="s">
        <v>86</v>
      </c>
      <c r="AV154" s="13" t="s">
        <v>86</v>
      </c>
      <c r="AW154" s="13" t="s">
        <v>38</v>
      </c>
      <c r="AX154" s="13" t="s">
        <v>76</v>
      </c>
      <c r="AY154" s="247" t="s">
        <v>124</v>
      </c>
    </row>
    <row r="155" s="14" customFormat="1">
      <c r="A155" s="14"/>
      <c r="B155" s="248"/>
      <c r="C155" s="249"/>
      <c r="D155" s="232" t="s">
        <v>140</v>
      </c>
      <c r="E155" s="250" t="s">
        <v>21</v>
      </c>
      <c r="F155" s="251" t="s">
        <v>143</v>
      </c>
      <c r="G155" s="249"/>
      <c r="H155" s="252">
        <v>68.25</v>
      </c>
      <c r="I155" s="253"/>
      <c r="J155" s="249"/>
      <c r="K155" s="249"/>
      <c r="L155" s="254"/>
      <c r="M155" s="255"/>
      <c r="N155" s="256"/>
      <c r="O155" s="256"/>
      <c r="P155" s="256"/>
      <c r="Q155" s="256"/>
      <c r="R155" s="256"/>
      <c r="S155" s="256"/>
      <c r="T155" s="257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8" t="s">
        <v>140</v>
      </c>
      <c r="AU155" s="258" t="s">
        <v>86</v>
      </c>
      <c r="AV155" s="14" t="s">
        <v>132</v>
      </c>
      <c r="AW155" s="14" t="s">
        <v>38</v>
      </c>
      <c r="AX155" s="14" t="s">
        <v>84</v>
      </c>
      <c r="AY155" s="258" t="s">
        <v>124</v>
      </c>
    </row>
    <row r="156" s="12" customFormat="1" ht="22.8" customHeight="1">
      <c r="A156" s="12"/>
      <c r="B156" s="203"/>
      <c r="C156" s="204"/>
      <c r="D156" s="205" t="s">
        <v>75</v>
      </c>
      <c r="E156" s="217" t="s">
        <v>166</v>
      </c>
      <c r="F156" s="217" t="s">
        <v>455</v>
      </c>
      <c r="G156" s="204"/>
      <c r="H156" s="204"/>
      <c r="I156" s="207"/>
      <c r="J156" s="218">
        <f>BK156</f>
        <v>0</v>
      </c>
      <c r="K156" s="204"/>
      <c r="L156" s="209"/>
      <c r="M156" s="210"/>
      <c r="N156" s="211"/>
      <c r="O156" s="211"/>
      <c r="P156" s="212">
        <f>SUM(P157:P164)</f>
        <v>0</v>
      </c>
      <c r="Q156" s="211"/>
      <c r="R156" s="212">
        <f>SUM(R157:R164)</f>
        <v>0</v>
      </c>
      <c r="S156" s="211"/>
      <c r="T156" s="213">
        <f>SUM(T157:T164)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14" t="s">
        <v>84</v>
      </c>
      <c r="AT156" s="215" t="s">
        <v>75</v>
      </c>
      <c r="AU156" s="215" t="s">
        <v>84</v>
      </c>
      <c r="AY156" s="214" t="s">
        <v>124</v>
      </c>
      <c r="BK156" s="216">
        <f>SUM(BK157:BK164)</f>
        <v>0</v>
      </c>
    </row>
    <row r="157" s="2" customFormat="1" ht="16.5" customHeight="1">
      <c r="A157" s="39"/>
      <c r="B157" s="40"/>
      <c r="C157" s="219" t="s">
        <v>257</v>
      </c>
      <c r="D157" s="219" t="s">
        <v>127</v>
      </c>
      <c r="E157" s="220" t="s">
        <v>456</v>
      </c>
      <c r="F157" s="221" t="s">
        <v>457</v>
      </c>
      <c r="G157" s="222" t="s">
        <v>169</v>
      </c>
      <c r="H157" s="223">
        <v>227.5</v>
      </c>
      <c r="I157" s="224"/>
      <c r="J157" s="225">
        <f>ROUND(I157*H157,2)</f>
        <v>0</v>
      </c>
      <c r="K157" s="221" t="s">
        <v>131</v>
      </c>
      <c r="L157" s="45"/>
      <c r="M157" s="226" t="s">
        <v>21</v>
      </c>
      <c r="N157" s="227" t="s">
        <v>47</v>
      </c>
      <c r="O157" s="85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0" t="s">
        <v>132</v>
      </c>
      <c r="AT157" s="230" t="s">
        <v>127</v>
      </c>
      <c r="AU157" s="230" t="s">
        <v>86</v>
      </c>
      <c r="AY157" s="18" t="s">
        <v>124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8" t="s">
        <v>84</v>
      </c>
      <c r="BK157" s="231">
        <f>ROUND(I157*H157,2)</f>
        <v>0</v>
      </c>
      <c r="BL157" s="18" t="s">
        <v>132</v>
      </c>
      <c r="BM157" s="230" t="s">
        <v>458</v>
      </c>
    </row>
    <row r="158" s="2" customFormat="1">
      <c r="A158" s="39"/>
      <c r="B158" s="40"/>
      <c r="C158" s="41"/>
      <c r="D158" s="232" t="s">
        <v>134</v>
      </c>
      <c r="E158" s="41"/>
      <c r="F158" s="233" t="s">
        <v>459</v>
      </c>
      <c r="G158" s="41"/>
      <c r="H158" s="41"/>
      <c r="I158" s="137"/>
      <c r="J158" s="41"/>
      <c r="K158" s="41"/>
      <c r="L158" s="45"/>
      <c r="M158" s="234"/>
      <c r="N158" s="235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134</v>
      </c>
      <c r="AU158" s="18" t="s">
        <v>86</v>
      </c>
    </row>
    <row r="159" s="2" customFormat="1">
      <c r="A159" s="39"/>
      <c r="B159" s="40"/>
      <c r="C159" s="41"/>
      <c r="D159" s="232" t="s">
        <v>138</v>
      </c>
      <c r="E159" s="41"/>
      <c r="F159" s="236" t="s">
        <v>460</v>
      </c>
      <c r="G159" s="41"/>
      <c r="H159" s="41"/>
      <c r="I159" s="137"/>
      <c r="J159" s="41"/>
      <c r="K159" s="41"/>
      <c r="L159" s="45"/>
      <c r="M159" s="234"/>
      <c r="N159" s="235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138</v>
      </c>
      <c r="AU159" s="18" t="s">
        <v>86</v>
      </c>
    </row>
    <row r="160" s="13" customFormat="1">
      <c r="A160" s="13"/>
      <c r="B160" s="237"/>
      <c r="C160" s="238"/>
      <c r="D160" s="232" t="s">
        <v>140</v>
      </c>
      <c r="E160" s="239" t="s">
        <v>21</v>
      </c>
      <c r="F160" s="240" t="s">
        <v>377</v>
      </c>
      <c r="G160" s="238"/>
      <c r="H160" s="241">
        <v>227.5</v>
      </c>
      <c r="I160" s="242"/>
      <c r="J160" s="238"/>
      <c r="K160" s="238"/>
      <c r="L160" s="243"/>
      <c r="M160" s="244"/>
      <c r="N160" s="245"/>
      <c r="O160" s="245"/>
      <c r="P160" s="245"/>
      <c r="Q160" s="245"/>
      <c r="R160" s="245"/>
      <c r="S160" s="245"/>
      <c r="T160" s="246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7" t="s">
        <v>140</v>
      </c>
      <c r="AU160" s="247" t="s">
        <v>86</v>
      </c>
      <c r="AV160" s="13" t="s">
        <v>86</v>
      </c>
      <c r="AW160" s="13" t="s">
        <v>38</v>
      </c>
      <c r="AX160" s="13" t="s">
        <v>84</v>
      </c>
      <c r="AY160" s="247" t="s">
        <v>124</v>
      </c>
    </row>
    <row r="161" s="2" customFormat="1" ht="16.5" customHeight="1">
      <c r="A161" s="39"/>
      <c r="B161" s="40"/>
      <c r="C161" s="219" t="s">
        <v>267</v>
      </c>
      <c r="D161" s="219" t="s">
        <v>127</v>
      </c>
      <c r="E161" s="220" t="s">
        <v>461</v>
      </c>
      <c r="F161" s="221" t="s">
        <v>462</v>
      </c>
      <c r="G161" s="222" t="s">
        <v>169</v>
      </c>
      <c r="H161" s="223">
        <v>227.5</v>
      </c>
      <c r="I161" s="224"/>
      <c r="J161" s="225">
        <f>ROUND(I161*H161,2)</f>
        <v>0</v>
      </c>
      <c r="K161" s="221" t="s">
        <v>131</v>
      </c>
      <c r="L161" s="45"/>
      <c r="M161" s="226" t="s">
        <v>21</v>
      </c>
      <c r="N161" s="227" t="s">
        <v>47</v>
      </c>
      <c r="O161" s="85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0" t="s">
        <v>132</v>
      </c>
      <c r="AT161" s="230" t="s">
        <v>127</v>
      </c>
      <c r="AU161" s="230" t="s">
        <v>86</v>
      </c>
      <c r="AY161" s="18" t="s">
        <v>124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8" t="s">
        <v>84</v>
      </c>
      <c r="BK161" s="231">
        <f>ROUND(I161*H161,2)</f>
        <v>0</v>
      </c>
      <c r="BL161" s="18" t="s">
        <v>132</v>
      </c>
      <c r="BM161" s="230" t="s">
        <v>463</v>
      </c>
    </row>
    <row r="162" s="2" customFormat="1">
      <c r="A162" s="39"/>
      <c r="B162" s="40"/>
      <c r="C162" s="41"/>
      <c r="D162" s="232" t="s">
        <v>134</v>
      </c>
      <c r="E162" s="41"/>
      <c r="F162" s="233" t="s">
        <v>464</v>
      </c>
      <c r="G162" s="41"/>
      <c r="H162" s="41"/>
      <c r="I162" s="137"/>
      <c r="J162" s="41"/>
      <c r="K162" s="41"/>
      <c r="L162" s="45"/>
      <c r="M162" s="234"/>
      <c r="N162" s="235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134</v>
      </c>
      <c r="AU162" s="18" t="s">
        <v>86</v>
      </c>
    </row>
    <row r="163" s="2" customFormat="1">
      <c r="A163" s="39"/>
      <c r="B163" s="40"/>
      <c r="C163" s="41"/>
      <c r="D163" s="232" t="s">
        <v>138</v>
      </c>
      <c r="E163" s="41"/>
      <c r="F163" s="236" t="s">
        <v>465</v>
      </c>
      <c r="G163" s="41"/>
      <c r="H163" s="41"/>
      <c r="I163" s="137"/>
      <c r="J163" s="41"/>
      <c r="K163" s="41"/>
      <c r="L163" s="45"/>
      <c r="M163" s="234"/>
      <c r="N163" s="235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138</v>
      </c>
      <c r="AU163" s="18" t="s">
        <v>86</v>
      </c>
    </row>
    <row r="164" s="13" customFormat="1">
      <c r="A164" s="13"/>
      <c r="B164" s="237"/>
      <c r="C164" s="238"/>
      <c r="D164" s="232" t="s">
        <v>140</v>
      </c>
      <c r="E164" s="239" t="s">
        <v>21</v>
      </c>
      <c r="F164" s="240" t="s">
        <v>382</v>
      </c>
      <c r="G164" s="238"/>
      <c r="H164" s="241">
        <v>227.5</v>
      </c>
      <c r="I164" s="242"/>
      <c r="J164" s="238"/>
      <c r="K164" s="238"/>
      <c r="L164" s="243"/>
      <c r="M164" s="244"/>
      <c r="N164" s="245"/>
      <c r="O164" s="245"/>
      <c r="P164" s="245"/>
      <c r="Q164" s="245"/>
      <c r="R164" s="245"/>
      <c r="S164" s="245"/>
      <c r="T164" s="246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7" t="s">
        <v>140</v>
      </c>
      <c r="AU164" s="247" t="s">
        <v>86</v>
      </c>
      <c r="AV164" s="13" t="s">
        <v>86</v>
      </c>
      <c r="AW164" s="13" t="s">
        <v>38</v>
      </c>
      <c r="AX164" s="13" t="s">
        <v>84</v>
      </c>
      <c r="AY164" s="247" t="s">
        <v>124</v>
      </c>
    </row>
    <row r="165" s="12" customFormat="1" ht="22.8" customHeight="1">
      <c r="A165" s="12"/>
      <c r="B165" s="203"/>
      <c r="C165" s="204"/>
      <c r="D165" s="205" t="s">
        <v>75</v>
      </c>
      <c r="E165" s="217" t="s">
        <v>178</v>
      </c>
      <c r="F165" s="217" t="s">
        <v>179</v>
      </c>
      <c r="G165" s="204"/>
      <c r="H165" s="204"/>
      <c r="I165" s="207"/>
      <c r="J165" s="218">
        <f>BK165</f>
        <v>0</v>
      </c>
      <c r="K165" s="204"/>
      <c r="L165" s="209"/>
      <c r="M165" s="210"/>
      <c r="N165" s="211"/>
      <c r="O165" s="211"/>
      <c r="P165" s="212">
        <f>SUM(P166:P173)</f>
        <v>0</v>
      </c>
      <c r="Q165" s="211"/>
      <c r="R165" s="212">
        <f>SUM(R166:R173)</f>
        <v>0.22932000000000002</v>
      </c>
      <c r="S165" s="211"/>
      <c r="T165" s="213">
        <f>SUM(T166:T173)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14" t="s">
        <v>84</v>
      </c>
      <c r="AT165" s="215" t="s">
        <v>75</v>
      </c>
      <c r="AU165" s="215" t="s">
        <v>84</v>
      </c>
      <c r="AY165" s="214" t="s">
        <v>124</v>
      </c>
      <c r="BK165" s="216">
        <f>SUM(BK166:BK173)</f>
        <v>0</v>
      </c>
    </row>
    <row r="166" s="2" customFormat="1" ht="16.5" customHeight="1">
      <c r="A166" s="39"/>
      <c r="B166" s="40"/>
      <c r="C166" s="219" t="s">
        <v>277</v>
      </c>
      <c r="D166" s="219" t="s">
        <v>127</v>
      </c>
      <c r="E166" s="220" t="s">
        <v>466</v>
      </c>
      <c r="F166" s="221" t="s">
        <v>467</v>
      </c>
      <c r="G166" s="222" t="s">
        <v>169</v>
      </c>
      <c r="H166" s="223">
        <v>273</v>
      </c>
      <c r="I166" s="224"/>
      <c r="J166" s="225">
        <f>ROUND(I166*H166,2)</f>
        <v>0</v>
      </c>
      <c r="K166" s="221" t="s">
        <v>131</v>
      </c>
      <c r="L166" s="45"/>
      <c r="M166" s="226" t="s">
        <v>21</v>
      </c>
      <c r="N166" s="227" t="s">
        <v>47</v>
      </c>
      <c r="O166" s="85"/>
      <c r="P166" s="228">
        <f>O166*H166</f>
        <v>0</v>
      </c>
      <c r="Q166" s="228">
        <v>0.00036999999999999999</v>
      </c>
      <c r="R166" s="228">
        <f>Q166*H166</f>
        <v>0.10101</v>
      </c>
      <c r="S166" s="228">
        <v>0</v>
      </c>
      <c r="T166" s="22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0" t="s">
        <v>132</v>
      </c>
      <c r="AT166" s="230" t="s">
        <v>127</v>
      </c>
      <c r="AU166" s="230" t="s">
        <v>86</v>
      </c>
      <c r="AY166" s="18" t="s">
        <v>124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8" t="s">
        <v>84</v>
      </c>
      <c r="BK166" s="231">
        <f>ROUND(I166*H166,2)</f>
        <v>0</v>
      </c>
      <c r="BL166" s="18" t="s">
        <v>132</v>
      </c>
      <c r="BM166" s="230" t="s">
        <v>468</v>
      </c>
    </row>
    <row r="167" s="2" customFormat="1">
      <c r="A167" s="39"/>
      <c r="B167" s="40"/>
      <c r="C167" s="41"/>
      <c r="D167" s="232" t="s">
        <v>134</v>
      </c>
      <c r="E167" s="41"/>
      <c r="F167" s="233" t="s">
        <v>469</v>
      </c>
      <c r="G167" s="41"/>
      <c r="H167" s="41"/>
      <c r="I167" s="137"/>
      <c r="J167" s="41"/>
      <c r="K167" s="41"/>
      <c r="L167" s="45"/>
      <c r="M167" s="234"/>
      <c r="N167" s="235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134</v>
      </c>
      <c r="AU167" s="18" t="s">
        <v>86</v>
      </c>
    </row>
    <row r="168" s="2" customFormat="1">
      <c r="A168" s="39"/>
      <c r="B168" s="40"/>
      <c r="C168" s="41"/>
      <c r="D168" s="232" t="s">
        <v>136</v>
      </c>
      <c r="E168" s="41"/>
      <c r="F168" s="236" t="s">
        <v>470</v>
      </c>
      <c r="G168" s="41"/>
      <c r="H168" s="41"/>
      <c r="I168" s="137"/>
      <c r="J168" s="41"/>
      <c r="K168" s="41"/>
      <c r="L168" s="45"/>
      <c r="M168" s="234"/>
      <c r="N168" s="235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136</v>
      </c>
      <c r="AU168" s="18" t="s">
        <v>86</v>
      </c>
    </row>
    <row r="169" s="13" customFormat="1">
      <c r="A169" s="13"/>
      <c r="B169" s="237"/>
      <c r="C169" s="238"/>
      <c r="D169" s="232" t="s">
        <v>140</v>
      </c>
      <c r="E169" s="239" t="s">
        <v>21</v>
      </c>
      <c r="F169" s="240" t="s">
        <v>388</v>
      </c>
      <c r="G169" s="238"/>
      <c r="H169" s="241">
        <v>273</v>
      </c>
      <c r="I169" s="242"/>
      <c r="J169" s="238"/>
      <c r="K169" s="238"/>
      <c r="L169" s="243"/>
      <c r="M169" s="244"/>
      <c r="N169" s="245"/>
      <c r="O169" s="245"/>
      <c r="P169" s="245"/>
      <c r="Q169" s="245"/>
      <c r="R169" s="245"/>
      <c r="S169" s="245"/>
      <c r="T169" s="24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7" t="s">
        <v>140</v>
      </c>
      <c r="AU169" s="247" t="s">
        <v>86</v>
      </c>
      <c r="AV169" s="13" t="s">
        <v>86</v>
      </c>
      <c r="AW169" s="13" t="s">
        <v>38</v>
      </c>
      <c r="AX169" s="13" t="s">
        <v>84</v>
      </c>
      <c r="AY169" s="247" t="s">
        <v>124</v>
      </c>
    </row>
    <row r="170" s="2" customFormat="1" ht="16.5" customHeight="1">
      <c r="A170" s="39"/>
      <c r="B170" s="40"/>
      <c r="C170" s="219" t="s">
        <v>285</v>
      </c>
      <c r="D170" s="219" t="s">
        <v>127</v>
      </c>
      <c r="E170" s="220" t="s">
        <v>471</v>
      </c>
      <c r="F170" s="221" t="s">
        <v>472</v>
      </c>
      <c r="G170" s="222" t="s">
        <v>169</v>
      </c>
      <c r="H170" s="223">
        <v>273</v>
      </c>
      <c r="I170" s="224"/>
      <c r="J170" s="225">
        <f>ROUND(I170*H170,2)</f>
        <v>0</v>
      </c>
      <c r="K170" s="221" t="s">
        <v>131</v>
      </c>
      <c r="L170" s="45"/>
      <c r="M170" s="226" t="s">
        <v>21</v>
      </c>
      <c r="N170" s="227" t="s">
        <v>47</v>
      </c>
      <c r="O170" s="85"/>
      <c r="P170" s="228">
        <f>O170*H170</f>
        <v>0</v>
      </c>
      <c r="Q170" s="228">
        <v>0.00046999999999999999</v>
      </c>
      <c r="R170" s="228">
        <f>Q170*H170</f>
        <v>0.12831000000000001</v>
      </c>
      <c r="S170" s="228">
        <v>0</v>
      </c>
      <c r="T170" s="229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0" t="s">
        <v>132</v>
      </c>
      <c r="AT170" s="230" t="s">
        <v>127</v>
      </c>
      <c r="AU170" s="230" t="s">
        <v>86</v>
      </c>
      <c r="AY170" s="18" t="s">
        <v>124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8" t="s">
        <v>84</v>
      </c>
      <c r="BK170" s="231">
        <f>ROUND(I170*H170,2)</f>
        <v>0</v>
      </c>
      <c r="BL170" s="18" t="s">
        <v>132</v>
      </c>
      <c r="BM170" s="230" t="s">
        <v>473</v>
      </c>
    </row>
    <row r="171" s="2" customFormat="1">
      <c r="A171" s="39"/>
      <c r="B171" s="40"/>
      <c r="C171" s="41"/>
      <c r="D171" s="232" t="s">
        <v>134</v>
      </c>
      <c r="E171" s="41"/>
      <c r="F171" s="233" t="s">
        <v>474</v>
      </c>
      <c r="G171" s="41"/>
      <c r="H171" s="41"/>
      <c r="I171" s="137"/>
      <c r="J171" s="41"/>
      <c r="K171" s="41"/>
      <c r="L171" s="45"/>
      <c r="M171" s="234"/>
      <c r="N171" s="235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134</v>
      </c>
      <c r="AU171" s="18" t="s">
        <v>86</v>
      </c>
    </row>
    <row r="172" s="2" customFormat="1">
      <c r="A172" s="39"/>
      <c r="B172" s="40"/>
      <c r="C172" s="41"/>
      <c r="D172" s="232" t="s">
        <v>136</v>
      </c>
      <c r="E172" s="41"/>
      <c r="F172" s="236" t="s">
        <v>475</v>
      </c>
      <c r="G172" s="41"/>
      <c r="H172" s="41"/>
      <c r="I172" s="137"/>
      <c r="J172" s="41"/>
      <c r="K172" s="41"/>
      <c r="L172" s="45"/>
      <c r="M172" s="234"/>
      <c r="N172" s="235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136</v>
      </c>
      <c r="AU172" s="18" t="s">
        <v>86</v>
      </c>
    </row>
    <row r="173" s="13" customFormat="1">
      <c r="A173" s="13"/>
      <c r="B173" s="237"/>
      <c r="C173" s="238"/>
      <c r="D173" s="232" t="s">
        <v>140</v>
      </c>
      <c r="E173" s="239" t="s">
        <v>21</v>
      </c>
      <c r="F173" s="240" t="s">
        <v>393</v>
      </c>
      <c r="G173" s="238"/>
      <c r="H173" s="241">
        <v>273</v>
      </c>
      <c r="I173" s="242"/>
      <c r="J173" s="238"/>
      <c r="K173" s="238"/>
      <c r="L173" s="243"/>
      <c r="M173" s="244"/>
      <c r="N173" s="245"/>
      <c r="O173" s="245"/>
      <c r="P173" s="245"/>
      <c r="Q173" s="245"/>
      <c r="R173" s="245"/>
      <c r="S173" s="245"/>
      <c r="T173" s="246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7" t="s">
        <v>140</v>
      </c>
      <c r="AU173" s="247" t="s">
        <v>86</v>
      </c>
      <c r="AV173" s="13" t="s">
        <v>86</v>
      </c>
      <c r="AW173" s="13" t="s">
        <v>38</v>
      </c>
      <c r="AX173" s="13" t="s">
        <v>84</v>
      </c>
      <c r="AY173" s="247" t="s">
        <v>124</v>
      </c>
    </row>
    <row r="174" s="12" customFormat="1" ht="22.8" customHeight="1">
      <c r="A174" s="12"/>
      <c r="B174" s="203"/>
      <c r="C174" s="204"/>
      <c r="D174" s="205" t="s">
        <v>75</v>
      </c>
      <c r="E174" s="217" t="s">
        <v>299</v>
      </c>
      <c r="F174" s="217" t="s">
        <v>300</v>
      </c>
      <c r="G174" s="204"/>
      <c r="H174" s="204"/>
      <c r="I174" s="207"/>
      <c r="J174" s="218">
        <f>BK174</f>
        <v>0</v>
      </c>
      <c r="K174" s="204"/>
      <c r="L174" s="209"/>
      <c r="M174" s="210"/>
      <c r="N174" s="211"/>
      <c r="O174" s="211"/>
      <c r="P174" s="212">
        <f>SUM(P175:P180)</f>
        <v>0</v>
      </c>
      <c r="Q174" s="211"/>
      <c r="R174" s="212">
        <f>SUM(R175:R180)</f>
        <v>0</v>
      </c>
      <c r="S174" s="211"/>
      <c r="T174" s="213">
        <f>SUM(T175:T180)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14" t="s">
        <v>84</v>
      </c>
      <c r="AT174" s="215" t="s">
        <v>75</v>
      </c>
      <c r="AU174" s="215" t="s">
        <v>84</v>
      </c>
      <c r="AY174" s="214" t="s">
        <v>124</v>
      </c>
      <c r="BK174" s="216">
        <f>SUM(BK175:BK180)</f>
        <v>0</v>
      </c>
    </row>
    <row r="175" s="2" customFormat="1" ht="16.5" customHeight="1">
      <c r="A175" s="39"/>
      <c r="B175" s="40"/>
      <c r="C175" s="219" t="s">
        <v>7</v>
      </c>
      <c r="D175" s="219" t="s">
        <v>127</v>
      </c>
      <c r="E175" s="220" t="s">
        <v>302</v>
      </c>
      <c r="F175" s="221" t="s">
        <v>303</v>
      </c>
      <c r="G175" s="222" t="s">
        <v>147</v>
      </c>
      <c r="H175" s="223">
        <v>0.58399999999999996</v>
      </c>
      <c r="I175" s="224"/>
      <c r="J175" s="225">
        <f>ROUND(I175*H175,2)</f>
        <v>0</v>
      </c>
      <c r="K175" s="221" t="s">
        <v>21</v>
      </c>
      <c r="L175" s="45"/>
      <c r="M175" s="226" t="s">
        <v>21</v>
      </c>
      <c r="N175" s="227" t="s">
        <v>47</v>
      </c>
      <c r="O175" s="85"/>
      <c r="P175" s="228">
        <f>O175*H175</f>
        <v>0</v>
      </c>
      <c r="Q175" s="228">
        <v>0</v>
      </c>
      <c r="R175" s="228">
        <f>Q175*H175</f>
        <v>0</v>
      </c>
      <c r="S175" s="228">
        <v>0</v>
      </c>
      <c r="T175" s="22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0" t="s">
        <v>132</v>
      </c>
      <c r="AT175" s="230" t="s">
        <v>127</v>
      </c>
      <c r="AU175" s="230" t="s">
        <v>86</v>
      </c>
      <c r="AY175" s="18" t="s">
        <v>124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8" t="s">
        <v>84</v>
      </c>
      <c r="BK175" s="231">
        <f>ROUND(I175*H175,2)</f>
        <v>0</v>
      </c>
      <c r="BL175" s="18" t="s">
        <v>132</v>
      </c>
      <c r="BM175" s="230" t="s">
        <v>476</v>
      </c>
    </row>
    <row r="176" s="2" customFormat="1">
      <c r="A176" s="39"/>
      <c r="B176" s="40"/>
      <c r="C176" s="41"/>
      <c r="D176" s="232" t="s">
        <v>134</v>
      </c>
      <c r="E176" s="41"/>
      <c r="F176" s="233" t="s">
        <v>303</v>
      </c>
      <c r="G176" s="41"/>
      <c r="H176" s="41"/>
      <c r="I176" s="137"/>
      <c r="J176" s="41"/>
      <c r="K176" s="41"/>
      <c r="L176" s="45"/>
      <c r="M176" s="234"/>
      <c r="N176" s="235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134</v>
      </c>
      <c r="AU176" s="18" t="s">
        <v>86</v>
      </c>
    </row>
    <row r="177" s="13" customFormat="1">
      <c r="A177" s="13"/>
      <c r="B177" s="237"/>
      <c r="C177" s="238"/>
      <c r="D177" s="232" t="s">
        <v>140</v>
      </c>
      <c r="E177" s="239" t="s">
        <v>21</v>
      </c>
      <c r="F177" s="240" t="s">
        <v>477</v>
      </c>
      <c r="G177" s="238"/>
      <c r="H177" s="241">
        <v>0.13700000000000001</v>
      </c>
      <c r="I177" s="242"/>
      <c r="J177" s="238"/>
      <c r="K177" s="238"/>
      <c r="L177" s="243"/>
      <c r="M177" s="244"/>
      <c r="N177" s="245"/>
      <c r="O177" s="245"/>
      <c r="P177" s="245"/>
      <c r="Q177" s="245"/>
      <c r="R177" s="245"/>
      <c r="S177" s="245"/>
      <c r="T177" s="246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7" t="s">
        <v>140</v>
      </c>
      <c r="AU177" s="247" t="s">
        <v>86</v>
      </c>
      <c r="AV177" s="13" t="s">
        <v>86</v>
      </c>
      <c r="AW177" s="13" t="s">
        <v>38</v>
      </c>
      <c r="AX177" s="13" t="s">
        <v>76</v>
      </c>
      <c r="AY177" s="247" t="s">
        <v>124</v>
      </c>
    </row>
    <row r="178" s="13" customFormat="1">
      <c r="A178" s="13"/>
      <c r="B178" s="237"/>
      <c r="C178" s="238"/>
      <c r="D178" s="232" t="s">
        <v>140</v>
      </c>
      <c r="E178" s="239" t="s">
        <v>21</v>
      </c>
      <c r="F178" s="240" t="s">
        <v>478</v>
      </c>
      <c r="G178" s="238"/>
      <c r="H178" s="241">
        <v>0.218</v>
      </c>
      <c r="I178" s="242"/>
      <c r="J178" s="238"/>
      <c r="K178" s="238"/>
      <c r="L178" s="243"/>
      <c r="M178" s="244"/>
      <c r="N178" s="245"/>
      <c r="O178" s="245"/>
      <c r="P178" s="245"/>
      <c r="Q178" s="245"/>
      <c r="R178" s="245"/>
      <c r="S178" s="245"/>
      <c r="T178" s="246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7" t="s">
        <v>140</v>
      </c>
      <c r="AU178" s="247" t="s">
        <v>86</v>
      </c>
      <c r="AV178" s="13" t="s">
        <v>86</v>
      </c>
      <c r="AW178" s="13" t="s">
        <v>38</v>
      </c>
      <c r="AX178" s="13" t="s">
        <v>76</v>
      </c>
      <c r="AY178" s="247" t="s">
        <v>124</v>
      </c>
    </row>
    <row r="179" s="13" customFormat="1">
      <c r="A179" s="13"/>
      <c r="B179" s="237"/>
      <c r="C179" s="238"/>
      <c r="D179" s="232" t="s">
        <v>140</v>
      </c>
      <c r="E179" s="239" t="s">
        <v>21</v>
      </c>
      <c r="F179" s="240" t="s">
        <v>479</v>
      </c>
      <c r="G179" s="238"/>
      <c r="H179" s="241">
        <v>0.22900000000000001</v>
      </c>
      <c r="I179" s="242"/>
      <c r="J179" s="238"/>
      <c r="K179" s="238"/>
      <c r="L179" s="243"/>
      <c r="M179" s="244"/>
      <c r="N179" s="245"/>
      <c r="O179" s="245"/>
      <c r="P179" s="245"/>
      <c r="Q179" s="245"/>
      <c r="R179" s="245"/>
      <c r="S179" s="245"/>
      <c r="T179" s="246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7" t="s">
        <v>140</v>
      </c>
      <c r="AU179" s="247" t="s">
        <v>86</v>
      </c>
      <c r="AV179" s="13" t="s">
        <v>86</v>
      </c>
      <c r="AW179" s="13" t="s">
        <v>38</v>
      </c>
      <c r="AX179" s="13" t="s">
        <v>76</v>
      </c>
      <c r="AY179" s="247" t="s">
        <v>124</v>
      </c>
    </row>
    <row r="180" s="14" customFormat="1">
      <c r="A180" s="14"/>
      <c r="B180" s="248"/>
      <c r="C180" s="249"/>
      <c r="D180" s="232" t="s">
        <v>140</v>
      </c>
      <c r="E180" s="250" t="s">
        <v>21</v>
      </c>
      <c r="F180" s="251" t="s">
        <v>143</v>
      </c>
      <c r="G180" s="249"/>
      <c r="H180" s="252">
        <v>0.58399999999999996</v>
      </c>
      <c r="I180" s="253"/>
      <c r="J180" s="249"/>
      <c r="K180" s="249"/>
      <c r="L180" s="254"/>
      <c r="M180" s="255"/>
      <c r="N180" s="256"/>
      <c r="O180" s="256"/>
      <c r="P180" s="256"/>
      <c r="Q180" s="256"/>
      <c r="R180" s="256"/>
      <c r="S180" s="256"/>
      <c r="T180" s="257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8" t="s">
        <v>140</v>
      </c>
      <c r="AU180" s="258" t="s">
        <v>86</v>
      </c>
      <c r="AV180" s="14" t="s">
        <v>132</v>
      </c>
      <c r="AW180" s="14" t="s">
        <v>38</v>
      </c>
      <c r="AX180" s="14" t="s">
        <v>84</v>
      </c>
      <c r="AY180" s="258" t="s">
        <v>124</v>
      </c>
    </row>
    <row r="181" s="12" customFormat="1" ht="22.8" customHeight="1">
      <c r="A181" s="12"/>
      <c r="B181" s="203"/>
      <c r="C181" s="204"/>
      <c r="D181" s="205" t="s">
        <v>75</v>
      </c>
      <c r="E181" s="217" t="s">
        <v>306</v>
      </c>
      <c r="F181" s="217" t="s">
        <v>307</v>
      </c>
      <c r="G181" s="204"/>
      <c r="H181" s="204"/>
      <c r="I181" s="207"/>
      <c r="J181" s="218">
        <f>BK181</f>
        <v>0</v>
      </c>
      <c r="K181" s="204"/>
      <c r="L181" s="209"/>
      <c r="M181" s="210"/>
      <c r="N181" s="211"/>
      <c r="O181" s="211"/>
      <c r="P181" s="212">
        <f>SUM(P182:P184)</f>
        <v>0</v>
      </c>
      <c r="Q181" s="211"/>
      <c r="R181" s="212">
        <f>SUM(R182:R184)</f>
        <v>0</v>
      </c>
      <c r="S181" s="211"/>
      <c r="T181" s="213">
        <f>SUM(T182:T184)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14" t="s">
        <v>84</v>
      </c>
      <c r="AT181" s="215" t="s">
        <v>75</v>
      </c>
      <c r="AU181" s="215" t="s">
        <v>84</v>
      </c>
      <c r="AY181" s="214" t="s">
        <v>124</v>
      </c>
      <c r="BK181" s="216">
        <f>SUM(BK182:BK184)</f>
        <v>0</v>
      </c>
    </row>
    <row r="182" s="2" customFormat="1" ht="16.5" customHeight="1">
      <c r="A182" s="39"/>
      <c r="B182" s="40"/>
      <c r="C182" s="219" t="s">
        <v>301</v>
      </c>
      <c r="D182" s="219" t="s">
        <v>127</v>
      </c>
      <c r="E182" s="220" t="s">
        <v>309</v>
      </c>
      <c r="F182" s="221" t="s">
        <v>310</v>
      </c>
      <c r="G182" s="222" t="s">
        <v>147</v>
      </c>
      <c r="H182" s="223">
        <v>0.23699999999999999</v>
      </c>
      <c r="I182" s="224"/>
      <c r="J182" s="225">
        <f>ROUND(I182*H182,2)</f>
        <v>0</v>
      </c>
      <c r="K182" s="221" t="s">
        <v>131</v>
      </c>
      <c r="L182" s="45"/>
      <c r="M182" s="226" t="s">
        <v>21</v>
      </c>
      <c r="N182" s="227" t="s">
        <v>47</v>
      </c>
      <c r="O182" s="85"/>
      <c r="P182" s="228">
        <f>O182*H182</f>
        <v>0</v>
      </c>
      <c r="Q182" s="228">
        <v>0</v>
      </c>
      <c r="R182" s="228">
        <f>Q182*H182</f>
        <v>0</v>
      </c>
      <c r="S182" s="228">
        <v>0</v>
      </c>
      <c r="T182" s="229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0" t="s">
        <v>132</v>
      </c>
      <c r="AT182" s="230" t="s">
        <v>127</v>
      </c>
      <c r="AU182" s="230" t="s">
        <v>86</v>
      </c>
      <c r="AY182" s="18" t="s">
        <v>124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8" t="s">
        <v>84</v>
      </c>
      <c r="BK182" s="231">
        <f>ROUND(I182*H182,2)</f>
        <v>0</v>
      </c>
      <c r="BL182" s="18" t="s">
        <v>132</v>
      </c>
      <c r="BM182" s="230" t="s">
        <v>480</v>
      </c>
    </row>
    <row r="183" s="2" customFormat="1">
      <c r="A183" s="39"/>
      <c r="B183" s="40"/>
      <c r="C183" s="41"/>
      <c r="D183" s="232" t="s">
        <v>134</v>
      </c>
      <c r="E183" s="41"/>
      <c r="F183" s="233" t="s">
        <v>312</v>
      </c>
      <c r="G183" s="41"/>
      <c r="H183" s="41"/>
      <c r="I183" s="137"/>
      <c r="J183" s="41"/>
      <c r="K183" s="41"/>
      <c r="L183" s="45"/>
      <c r="M183" s="234"/>
      <c r="N183" s="235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134</v>
      </c>
      <c r="AU183" s="18" t="s">
        <v>86</v>
      </c>
    </row>
    <row r="184" s="2" customFormat="1">
      <c r="A184" s="39"/>
      <c r="B184" s="40"/>
      <c r="C184" s="41"/>
      <c r="D184" s="232" t="s">
        <v>136</v>
      </c>
      <c r="E184" s="41"/>
      <c r="F184" s="236" t="s">
        <v>313</v>
      </c>
      <c r="G184" s="41"/>
      <c r="H184" s="41"/>
      <c r="I184" s="137"/>
      <c r="J184" s="41"/>
      <c r="K184" s="41"/>
      <c r="L184" s="45"/>
      <c r="M184" s="280"/>
      <c r="N184" s="281"/>
      <c r="O184" s="282"/>
      <c r="P184" s="282"/>
      <c r="Q184" s="282"/>
      <c r="R184" s="282"/>
      <c r="S184" s="282"/>
      <c r="T184" s="283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136</v>
      </c>
      <c r="AU184" s="18" t="s">
        <v>86</v>
      </c>
    </row>
    <row r="185" s="2" customFormat="1" ht="6.96" customHeight="1">
      <c r="A185" s="39"/>
      <c r="B185" s="60"/>
      <c r="C185" s="61"/>
      <c r="D185" s="61"/>
      <c r="E185" s="61"/>
      <c r="F185" s="61"/>
      <c r="G185" s="61"/>
      <c r="H185" s="61"/>
      <c r="I185" s="167"/>
      <c r="J185" s="61"/>
      <c r="K185" s="61"/>
      <c r="L185" s="45"/>
      <c r="M185" s="39"/>
      <c r="O185" s="39"/>
      <c r="P185" s="39"/>
      <c r="Q185" s="39"/>
      <c r="R185" s="39"/>
      <c r="S185" s="39"/>
      <c r="T185" s="39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</row>
  </sheetData>
  <sheetProtection sheet="1" autoFilter="0" formatColumns="0" formatRows="0" objects="1" scenarios="1" spinCount="100000" saltValue="18kdrugiUv9AMTXtB9cuxRNyUR1lZVu96zJcWhZfev1/FgeEafoulloDGsiPQ+GVr8mBIenefmM2Y9LfvZj1VA==" hashValue="WXvfrqkC+DUYOif3AbnfBz/y/tfd6Cz43KmMB42e9fHmlYe4rdyYa2onCSCU0/j9Gjtrz5YRMWnZbJxLczZz5A==" algorithmName="SHA-512" password="CC35"/>
  <autoFilter ref="C84:K184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29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29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2"/>
      <c r="J3" s="131"/>
      <c r="K3" s="131"/>
      <c r="L3" s="21"/>
      <c r="AT3" s="18" t="s">
        <v>86</v>
      </c>
    </row>
    <row r="4" s="1" customFormat="1" ht="24.96" customHeight="1">
      <c r="B4" s="21"/>
      <c r="D4" s="133" t="s">
        <v>96</v>
      </c>
      <c r="I4" s="129"/>
      <c r="L4" s="21"/>
      <c r="M4" s="134" t="s">
        <v>10</v>
      </c>
      <c r="AT4" s="18" t="s">
        <v>4</v>
      </c>
    </row>
    <row r="5" s="1" customFormat="1" ht="6.96" customHeight="1">
      <c r="B5" s="21"/>
      <c r="I5" s="129"/>
      <c r="L5" s="21"/>
    </row>
    <row r="6" s="1" customFormat="1" ht="12" customHeight="1">
      <c r="B6" s="21"/>
      <c r="D6" s="135" t="s">
        <v>16</v>
      </c>
      <c r="I6" s="129"/>
      <c r="L6" s="21"/>
    </row>
    <row r="7" s="1" customFormat="1" ht="16.5" customHeight="1">
      <c r="B7" s="21"/>
      <c r="E7" s="136" t="str">
        <f>'Rekapitulace stavby'!K6</f>
        <v>Vltava ř.km 17,55 - 17,60 Miřejovice oprava opěrné zdi LB</v>
      </c>
      <c r="F7" s="135"/>
      <c r="G7" s="135"/>
      <c r="H7" s="135"/>
      <c r="I7" s="129"/>
      <c r="L7" s="21"/>
    </row>
    <row r="8" s="2" customFormat="1" ht="12" customHeight="1">
      <c r="A8" s="39"/>
      <c r="B8" s="45"/>
      <c r="C8" s="39"/>
      <c r="D8" s="135" t="s">
        <v>97</v>
      </c>
      <c r="E8" s="39"/>
      <c r="F8" s="39"/>
      <c r="G8" s="39"/>
      <c r="H8" s="39"/>
      <c r="I8" s="137"/>
      <c r="J8" s="39"/>
      <c r="K8" s="39"/>
      <c r="L8" s="138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9" t="s">
        <v>481</v>
      </c>
      <c r="F9" s="39"/>
      <c r="G9" s="39"/>
      <c r="H9" s="39"/>
      <c r="I9" s="137"/>
      <c r="J9" s="39"/>
      <c r="K9" s="39"/>
      <c r="L9" s="138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37"/>
      <c r="J10" s="39"/>
      <c r="K10" s="39"/>
      <c r="L10" s="138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5" t="s">
        <v>18</v>
      </c>
      <c r="E11" s="39"/>
      <c r="F11" s="140" t="s">
        <v>19</v>
      </c>
      <c r="G11" s="39"/>
      <c r="H11" s="39"/>
      <c r="I11" s="141" t="s">
        <v>20</v>
      </c>
      <c r="J11" s="140" t="s">
        <v>21</v>
      </c>
      <c r="K11" s="39"/>
      <c r="L11" s="138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5" t="s">
        <v>22</v>
      </c>
      <c r="E12" s="39"/>
      <c r="F12" s="140" t="s">
        <v>23</v>
      </c>
      <c r="G12" s="39"/>
      <c r="H12" s="39"/>
      <c r="I12" s="141" t="s">
        <v>24</v>
      </c>
      <c r="J12" s="142" t="str">
        <f>'Rekapitulace stavby'!AN8</f>
        <v>22. 11. 2019</v>
      </c>
      <c r="K12" s="39"/>
      <c r="L12" s="138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37"/>
      <c r="J13" s="39"/>
      <c r="K13" s="39"/>
      <c r="L13" s="138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5" t="s">
        <v>26</v>
      </c>
      <c r="E14" s="39"/>
      <c r="F14" s="39"/>
      <c r="G14" s="39"/>
      <c r="H14" s="39"/>
      <c r="I14" s="141" t="s">
        <v>27</v>
      </c>
      <c r="J14" s="140" t="s">
        <v>28</v>
      </c>
      <c r="K14" s="39"/>
      <c r="L14" s="138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0" t="s">
        <v>29</v>
      </c>
      <c r="F15" s="39"/>
      <c r="G15" s="39"/>
      <c r="H15" s="39"/>
      <c r="I15" s="141" t="s">
        <v>30</v>
      </c>
      <c r="J15" s="140" t="s">
        <v>31</v>
      </c>
      <c r="K15" s="39"/>
      <c r="L15" s="138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37"/>
      <c r="J16" s="39"/>
      <c r="K16" s="39"/>
      <c r="L16" s="138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5" t="s">
        <v>32</v>
      </c>
      <c r="E17" s="39"/>
      <c r="F17" s="39"/>
      <c r="G17" s="39"/>
      <c r="H17" s="39"/>
      <c r="I17" s="141" t="s">
        <v>27</v>
      </c>
      <c r="J17" s="34" t="str">
        <f>'Rekapitulace stavby'!AN13</f>
        <v>Vyplň údaj</v>
      </c>
      <c r="K17" s="39"/>
      <c r="L17" s="138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0"/>
      <c r="G18" s="140"/>
      <c r="H18" s="140"/>
      <c r="I18" s="141" t="s">
        <v>30</v>
      </c>
      <c r="J18" s="34" t="str">
        <f>'Rekapitulace stavby'!AN14</f>
        <v>Vyplň údaj</v>
      </c>
      <c r="K18" s="39"/>
      <c r="L18" s="138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37"/>
      <c r="J19" s="39"/>
      <c r="K19" s="39"/>
      <c r="L19" s="138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5" t="s">
        <v>34</v>
      </c>
      <c r="E20" s="39"/>
      <c r="F20" s="39"/>
      <c r="G20" s="39"/>
      <c r="H20" s="39"/>
      <c r="I20" s="141" t="s">
        <v>27</v>
      </c>
      <c r="J20" s="140" t="s">
        <v>35</v>
      </c>
      <c r="K20" s="39"/>
      <c r="L20" s="138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0" t="s">
        <v>36</v>
      </c>
      <c r="F21" s="39"/>
      <c r="G21" s="39"/>
      <c r="H21" s="39"/>
      <c r="I21" s="141" t="s">
        <v>30</v>
      </c>
      <c r="J21" s="140" t="s">
        <v>37</v>
      </c>
      <c r="K21" s="39"/>
      <c r="L21" s="138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37"/>
      <c r="J22" s="39"/>
      <c r="K22" s="39"/>
      <c r="L22" s="138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5" t="s">
        <v>39</v>
      </c>
      <c r="E23" s="39"/>
      <c r="F23" s="39"/>
      <c r="G23" s="39"/>
      <c r="H23" s="39"/>
      <c r="I23" s="141" t="s">
        <v>27</v>
      </c>
      <c r="J23" s="140" t="s">
        <v>35</v>
      </c>
      <c r="K23" s="39"/>
      <c r="L23" s="138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0" t="s">
        <v>36</v>
      </c>
      <c r="F24" s="39"/>
      <c r="G24" s="39"/>
      <c r="H24" s="39"/>
      <c r="I24" s="141" t="s">
        <v>30</v>
      </c>
      <c r="J24" s="140" t="s">
        <v>37</v>
      </c>
      <c r="K24" s="39"/>
      <c r="L24" s="138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37"/>
      <c r="J25" s="39"/>
      <c r="K25" s="39"/>
      <c r="L25" s="138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5" t="s">
        <v>40</v>
      </c>
      <c r="E26" s="39"/>
      <c r="F26" s="39"/>
      <c r="G26" s="39"/>
      <c r="H26" s="39"/>
      <c r="I26" s="137"/>
      <c r="J26" s="39"/>
      <c r="K26" s="39"/>
      <c r="L26" s="138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3"/>
      <c r="B27" s="144"/>
      <c r="C27" s="143"/>
      <c r="D27" s="143"/>
      <c r="E27" s="145" t="s">
        <v>21</v>
      </c>
      <c r="F27" s="145"/>
      <c r="G27" s="145"/>
      <c r="H27" s="145"/>
      <c r="I27" s="146"/>
      <c r="J27" s="143"/>
      <c r="K27" s="143"/>
      <c r="L27" s="147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37"/>
      <c r="J28" s="39"/>
      <c r="K28" s="39"/>
      <c r="L28" s="138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8"/>
      <c r="E29" s="148"/>
      <c r="F29" s="148"/>
      <c r="G29" s="148"/>
      <c r="H29" s="148"/>
      <c r="I29" s="149"/>
      <c r="J29" s="148"/>
      <c r="K29" s="148"/>
      <c r="L29" s="138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0" t="s">
        <v>42</v>
      </c>
      <c r="E30" s="39"/>
      <c r="F30" s="39"/>
      <c r="G30" s="39"/>
      <c r="H30" s="39"/>
      <c r="I30" s="137"/>
      <c r="J30" s="151">
        <f>ROUND(J86, 2)</f>
        <v>0</v>
      </c>
      <c r="K30" s="39"/>
      <c r="L30" s="138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8"/>
      <c r="E31" s="148"/>
      <c r="F31" s="148"/>
      <c r="G31" s="148"/>
      <c r="H31" s="148"/>
      <c r="I31" s="149"/>
      <c r="J31" s="148"/>
      <c r="K31" s="148"/>
      <c r="L31" s="138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2" t="s">
        <v>44</v>
      </c>
      <c r="G32" s="39"/>
      <c r="H32" s="39"/>
      <c r="I32" s="153" t="s">
        <v>43</v>
      </c>
      <c r="J32" s="152" t="s">
        <v>45</v>
      </c>
      <c r="K32" s="39"/>
      <c r="L32" s="138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46</v>
      </c>
      <c r="E33" s="135" t="s">
        <v>47</v>
      </c>
      <c r="F33" s="155">
        <f>ROUND((SUM(BE86:BE143)),  2)</f>
        <v>0</v>
      </c>
      <c r="G33" s="39"/>
      <c r="H33" s="39"/>
      <c r="I33" s="156">
        <v>0.20999999999999999</v>
      </c>
      <c r="J33" s="155">
        <f>ROUND(((SUM(BE86:BE143))*I33),  2)</f>
        <v>0</v>
      </c>
      <c r="K33" s="39"/>
      <c r="L33" s="138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5" t="s">
        <v>48</v>
      </c>
      <c r="F34" s="155">
        <f>ROUND((SUM(BF86:BF143)),  2)</f>
        <v>0</v>
      </c>
      <c r="G34" s="39"/>
      <c r="H34" s="39"/>
      <c r="I34" s="156">
        <v>0.14999999999999999</v>
      </c>
      <c r="J34" s="155">
        <f>ROUND(((SUM(BF86:BF143))*I34),  2)</f>
        <v>0</v>
      </c>
      <c r="K34" s="39"/>
      <c r="L34" s="138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5" t="s">
        <v>49</v>
      </c>
      <c r="F35" s="155">
        <f>ROUND((SUM(BG86:BG143)),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138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5" t="s">
        <v>50</v>
      </c>
      <c r="F36" s="155">
        <f>ROUND((SUM(BH86:BH143)),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138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5" t="s">
        <v>51</v>
      </c>
      <c r="F37" s="155">
        <f>ROUND((SUM(BI86:BI143)),  2)</f>
        <v>0</v>
      </c>
      <c r="G37" s="39"/>
      <c r="H37" s="39"/>
      <c r="I37" s="156">
        <v>0</v>
      </c>
      <c r="J37" s="155">
        <f>0</f>
        <v>0</v>
      </c>
      <c r="K37" s="39"/>
      <c r="L37" s="138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37"/>
      <c r="J38" s="39"/>
      <c r="K38" s="39"/>
      <c r="L38" s="138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52</v>
      </c>
      <c r="E39" s="159"/>
      <c r="F39" s="159"/>
      <c r="G39" s="160" t="s">
        <v>53</v>
      </c>
      <c r="H39" s="161" t="s">
        <v>54</v>
      </c>
      <c r="I39" s="162"/>
      <c r="J39" s="163">
        <f>SUM(J30:J37)</f>
        <v>0</v>
      </c>
      <c r="K39" s="164"/>
      <c r="L39" s="138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5"/>
      <c r="C40" s="166"/>
      <c r="D40" s="166"/>
      <c r="E40" s="166"/>
      <c r="F40" s="166"/>
      <c r="G40" s="166"/>
      <c r="H40" s="166"/>
      <c r="I40" s="167"/>
      <c r="J40" s="166"/>
      <c r="K40" s="166"/>
      <c r="L40" s="138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8"/>
      <c r="C44" s="169"/>
      <c r="D44" s="169"/>
      <c r="E44" s="169"/>
      <c r="F44" s="169"/>
      <c r="G44" s="169"/>
      <c r="H44" s="169"/>
      <c r="I44" s="170"/>
      <c r="J44" s="169"/>
      <c r="K44" s="169"/>
      <c r="L44" s="138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99</v>
      </c>
      <c r="D45" s="41"/>
      <c r="E45" s="41"/>
      <c r="F45" s="41"/>
      <c r="G45" s="41"/>
      <c r="H45" s="41"/>
      <c r="I45" s="137"/>
      <c r="J45" s="41"/>
      <c r="K45" s="41"/>
      <c r="L45" s="138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137"/>
      <c r="J46" s="41"/>
      <c r="K46" s="41"/>
      <c r="L46" s="138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137"/>
      <c r="J47" s="41"/>
      <c r="K47" s="41"/>
      <c r="L47" s="138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71" t="str">
        <f>E7</f>
        <v>Vltava ř.km 17,55 - 17,60 Miřejovice oprava opěrné zdi LB</v>
      </c>
      <c r="F48" s="33"/>
      <c r="G48" s="33"/>
      <c r="H48" s="33"/>
      <c r="I48" s="137"/>
      <c r="J48" s="41"/>
      <c r="K48" s="41"/>
      <c r="L48" s="138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97</v>
      </c>
      <c r="D49" s="41"/>
      <c r="E49" s="41"/>
      <c r="F49" s="41"/>
      <c r="G49" s="41"/>
      <c r="H49" s="41"/>
      <c r="I49" s="137"/>
      <c r="J49" s="41"/>
      <c r="K49" s="41"/>
      <c r="L49" s="138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VON - Vedlejší a ostatní náklady</v>
      </c>
      <c r="F50" s="41"/>
      <c r="G50" s="41"/>
      <c r="H50" s="41"/>
      <c r="I50" s="137"/>
      <c r="J50" s="41"/>
      <c r="K50" s="41"/>
      <c r="L50" s="138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137"/>
      <c r="J51" s="41"/>
      <c r="K51" s="41"/>
      <c r="L51" s="138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22</v>
      </c>
      <c r="D52" s="41"/>
      <c r="E52" s="41"/>
      <c r="F52" s="28" t="str">
        <f>F12</f>
        <v>Miřejovice</v>
      </c>
      <c r="G52" s="41"/>
      <c r="H52" s="41"/>
      <c r="I52" s="141" t="s">
        <v>24</v>
      </c>
      <c r="J52" s="73" t="str">
        <f>IF(J12="","",J12)</f>
        <v>22. 11. 2019</v>
      </c>
      <c r="K52" s="41"/>
      <c r="L52" s="138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137"/>
      <c r="J53" s="41"/>
      <c r="K53" s="41"/>
      <c r="L53" s="138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26</v>
      </c>
      <c r="D54" s="41"/>
      <c r="E54" s="41"/>
      <c r="F54" s="28" t="str">
        <f>E15</f>
        <v>Povodí Vltavy s.p.</v>
      </c>
      <c r="G54" s="41"/>
      <c r="H54" s="41"/>
      <c r="I54" s="141" t="s">
        <v>34</v>
      </c>
      <c r="J54" s="37" t="str">
        <f>E21</f>
        <v>HG partner s.r.o.</v>
      </c>
      <c r="K54" s="41"/>
      <c r="L54" s="138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32</v>
      </c>
      <c r="D55" s="41"/>
      <c r="E55" s="41"/>
      <c r="F55" s="28" t="str">
        <f>IF(E18="","",E18)</f>
        <v>Vyplň údaj</v>
      </c>
      <c r="G55" s="41"/>
      <c r="H55" s="41"/>
      <c r="I55" s="141" t="s">
        <v>39</v>
      </c>
      <c r="J55" s="37" t="str">
        <f>E24</f>
        <v>HG partner s.r.o.</v>
      </c>
      <c r="K55" s="41"/>
      <c r="L55" s="138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137"/>
      <c r="J56" s="41"/>
      <c r="K56" s="41"/>
      <c r="L56" s="138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2" t="s">
        <v>100</v>
      </c>
      <c r="D57" s="173"/>
      <c r="E57" s="173"/>
      <c r="F57" s="173"/>
      <c r="G57" s="173"/>
      <c r="H57" s="173"/>
      <c r="I57" s="174"/>
      <c r="J57" s="175" t="s">
        <v>101</v>
      </c>
      <c r="K57" s="173"/>
      <c r="L57" s="138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137"/>
      <c r="J58" s="41"/>
      <c r="K58" s="41"/>
      <c r="L58" s="138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6" t="s">
        <v>74</v>
      </c>
      <c r="D59" s="41"/>
      <c r="E59" s="41"/>
      <c r="F59" s="41"/>
      <c r="G59" s="41"/>
      <c r="H59" s="41"/>
      <c r="I59" s="137"/>
      <c r="J59" s="103">
        <f>J86</f>
        <v>0</v>
      </c>
      <c r="K59" s="41"/>
      <c r="L59" s="138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102</v>
      </c>
    </row>
    <row r="60" s="9" customFormat="1" ht="24.96" customHeight="1">
      <c r="A60" s="9"/>
      <c r="B60" s="177"/>
      <c r="C60" s="178"/>
      <c r="D60" s="179" t="s">
        <v>482</v>
      </c>
      <c r="E60" s="180"/>
      <c r="F60" s="180"/>
      <c r="G60" s="180"/>
      <c r="H60" s="180"/>
      <c r="I60" s="181"/>
      <c r="J60" s="182">
        <f>J87</f>
        <v>0</v>
      </c>
      <c r="K60" s="178"/>
      <c r="L60" s="18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4"/>
      <c r="C61" s="185"/>
      <c r="D61" s="186" t="s">
        <v>483</v>
      </c>
      <c r="E61" s="187"/>
      <c r="F61" s="187"/>
      <c r="G61" s="187"/>
      <c r="H61" s="187"/>
      <c r="I61" s="188"/>
      <c r="J61" s="189">
        <f>J88</f>
        <v>0</v>
      </c>
      <c r="K61" s="185"/>
      <c r="L61" s="19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4"/>
      <c r="C62" s="185"/>
      <c r="D62" s="186" t="s">
        <v>484</v>
      </c>
      <c r="E62" s="187"/>
      <c r="F62" s="187"/>
      <c r="G62" s="187"/>
      <c r="H62" s="187"/>
      <c r="I62" s="188"/>
      <c r="J62" s="189">
        <f>J101</f>
        <v>0</v>
      </c>
      <c r="K62" s="185"/>
      <c r="L62" s="19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4"/>
      <c r="C63" s="185"/>
      <c r="D63" s="186" t="s">
        <v>485</v>
      </c>
      <c r="E63" s="187"/>
      <c r="F63" s="187"/>
      <c r="G63" s="187"/>
      <c r="H63" s="187"/>
      <c r="I63" s="188"/>
      <c r="J63" s="189">
        <f>J108</f>
        <v>0</v>
      </c>
      <c r="K63" s="185"/>
      <c r="L63" s="19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4"/>
      <c r="C64" s="185"/>
      <c r="D64" s="186" t="s">
        <v>486</v>
      </c>
      <c r="E64" s="187"/>
      <c r="F64" s="187"/>
      <c r="G64" s="187"/>
      <c r="H64" s="187"/>
      <c r="I64" s="188"/>
      <c r="J64" s="189">
        <f>J124</f>
        <v>0</v>
      </c>
      <c r="K64" s="185"/>
      <c r="L64" s="19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4"/>
      <c r="C65" s="185"/>
      <c r="D65" s="186" t="s">
        <v>487</v>
      </c>
      <c r="E65" s="187"/>
      <c r="F65" s="187"/>
      <c r="G65" s="187"/>
      <c r="H65" s="187"/>
      <c r="I65" s="188"/>
      <c r="J65" s="189">
        <f>J137</f>
        <v>0</v>
      </c>
      <c r="K65" s="185"/>
      <c r="L65" s="19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4"/>
      <c r="C66" s="185"/>
      <c r="D66" s="186" t="s">
        <v>488</v>
      </c>
      <c r="E66" s="187"/>
      <c r="F66" s="187"/>
      <c r="G66" s="187"/>
      <c r="H66" s="187"/>
      <c r="I66" s="188"/>
      <c r="J66" s="189">
        <f>J140</f>
        <v>0</v>
      </c>
      <c r="K66" s="185"/>
      <c r="L66" s="19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137"/>
      <c r="J67" s="41"/>
      <c r="K67" s="41"/>
      <c r="L67" s="138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60"/>
      <c r="C68" s="61"/>
      <c r="D68" s="61"/>
      <c r="E68" s="61"/>
      <c r="F68" s="61"/>
      <c r="G68" s="61"/>
      <c r="H68" s="61"/>
      <c r="I68" s="167"/>
      <c r="J68" s="61"/>
      <c r="K68" s="61"/>
      <c r="L68" s="138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62"/>
      <c r="C72" s="63"/>
      <c r="D72" s="63"/>
      <c r="E72" s="63"/>
      <c r="F72" s="63"/>
      <c r="G72" s="63"/>
      <c r="H72" s="63"/>
      <c r="I72" s="170"/>
      <c r="J72" s="63"/>
      <c r="K72" s="63"/>
      <c r="L72" s="138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109</v>
      </c>
      <c r="D73" s="41"/>
      <c r="E73" s="41"/>
      <c r="F73" s="41"/>
      <c r="G73" s="41"/>
      <c r="H73" s="41"/>
      <c r="I73" s="137"/>
      <c r="J73" s="41"/>
      <c r="K73" s="41"/>
      <c r="L73" s="138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137"/>
      <c r="J74" s="41"/>
      <c r="K74" s="41"/>
      <c r="L74" s="138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137"/>
      <c r="J75" s="41"/>
      <c r="K75" s="41"/>
      <c r="L75" s="138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171" t="str">
        <f>E7</f>
        <v>Vltava ř.km 17,55 - 17,60 Miřejovice oprava opěrné zdi LB</v>
      </c>
      <c r="F76" s="33"/>
      <c r="G76" s="33"/>
      <c r="H76" s="33"/>
      <c r="I76" s="137"/>
      <c r="J76" s="41"/>
      <c r="K76" s="41"/>
      <c r="L76" s="138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97</v>
      </c>
      <c r="D77" s="41"/>
      <c r="E77" s="41"/>
      <c r="F77" s="41"/>
      <c r="G77" s="41"/>
      <c r="H77" s="41"/>
      <c r="I77" s="137"/>
      <c r="J77" s="41"/>
      <c r="K77" s="41"/>
      <c r="L77" s="138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70" t="str">
        <f>E9</f>
        <v>VON - Vedlejší a ostatní náklady</v>
      </c>
      <c r="F78" s="41"/>
      <c r="G78" s="41"/>
      <c r="H78" s="41"/>
      <c r="I78" s="137"/>
      <c r="J78" s="41"/>
      <c r="K78" s="41"/>
      <c r="L78" s="138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137"/>
      <c r="J79" s="41"/>
      <c r="K79" s="41"/>
      <c r="L79" s="138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22</v>
      </c>
      <c r="D80" s="41"/>
      <c r="E80" s="41"/>
      <c r="F80" s="28" t="str">
        <f>F12</f>
        <v>Miřejovice</v>
      </c>
      <c r="G80" s="41"/>
      <c r="H80" s="41"/>
      <c r="I80" s="141" t="s">
        <v>24</v>
      </c>
      <c r="J80" s="73" t="str">
        <f>IF(J12="","",J12)</f>
        <v>22. 11. 2019</v>
      </c>
      <c r="K80" s="41"/>
      <c r="L80" s="138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137"/>
      <c r="J81" s="41"/>
      <c r="K81" s="41"/>
      <c r="L81" s="138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26</v>
      </c>
      <c r="D82" s="41"/>
      <c r="E82" s="41"/>
      <c r="F82" s="28" t="str">
        <f>E15</f>
        <v>Povodí Vltavy s.p.</v>
      </c>
      <c r="G82" s="41"/>
      <c r="H82" s="41"/>
      <c r="I82" s="141" t="s">
        <v>34</v>
      </c>
      <c r="J82" s="37" t="str">
        <f>E21</f>
        <v>HG partner s.r.o.</v>
      </c>
      <c r="K82" s="41"/>
      <c r="L82" s="138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32</v>
      </c>
      <c r="D83" s="41"/>
      <c r="E83" s="41"/>
      <c r="F83" s="28" t="str">
        <f>IF(E18="","",E18)</f>
        <v>Vyplň údaj</v>
      </c>
      <c r="G83" s="41"/>
      <c r="H83" s="41"/>
      <c r="I83" s="141" t="s">
        <v>39</v>
      </c>
      <c r="J83" s="37" t="str">
        <f>E24</f>
        <v>HG partner s.r.o.</v>
      </c>
      <c r="K83" s="41"/>
      <c r="L83" s="138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0.32" customHeight="1">
      <c r="A84" s="39"/>
      <c r="B84" s="40"/>
      <c r="C84" s="41"/>
      <c r="D84" s="41"/>
      <c r="E84" s="41"/>
      <c r="F84" s="41"/>
      <c r="G84" s="41"/>
      <c r="H84" s="41"/>
      <c r="I84" s="137"/>
      <c r="J84" s="41"/>
      <c r="K84" s="41"/>
      <c r="L84" s="138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11" customFormat="1" ht="29.28" customHeight="1">
      <c r="A85" s="191"/>
      <c r="B85" s="192"/>
      <c r="C85" s="193" t="s">
        <v>110</v>
      </c>
      <c r="D85" s="194" t="s">
        <v>61</v>
      </c>
      <c r="E85" s="194" t="s">
        <v>57</v>
      </c>
      <c r="F85" s="194" t="s">
        <v>58</v>
      </c>
      <c r="G85" s="194" t="s">
        <v>111</v>
      </c>
      <c r="H85" s="194" t="s">
        <v>112</v>
      </c>
      <c r="I85" s="195" t="s">
        <v>113</v>
      </c>
      <c r="J85" s="194" t="s">
        <v>101</v>
      </c>
      <c r="K85" s="196" t="s">
        <v>114</v>
      </c>
      <c r="L85" s="197"/>
      <c r="M85" s="93" t="s">
        <v>21</v>
      </c>
      <c r="N85" s="94" t="s">
        <v>46</v>
      </c>
      <c r="O85" s="94" t="s">
        <v>115</v>
      </c>
      <c r="P85" s="94" t="s">
        <v>116</v>
      </c>
      <c r="Q85" s="94" t="s">
        <v>117</v>
      </c>
      <c r="R85" s="94" t="s">
        <v>118</v>
      </c>
      <c r="S85" s="94" t="s">
        <v>119</v>
      </c>
      <c r="T85" s="95" t="s">
        <v>120</v>
      </c>
      <c r="U85" s="191"/>
      <c r="V85" s="191"/>
      <c r="W85" s="191"/>
      <c r="X85" s="191"/>
      <c r="Y85" s="191"/>
      <c r="Z85" s="191"/>
      <c r="AA85" s="191"/>
      <c r="AB85" s="191"/>
      <c r="AC85" s="191"/>
      <c r="AD85" s="191"/>
      <c r="AE85" s="191"/>
    </row>
    <row r="86" s="2" customFormat="1" ht="22.8" customHeight="1">
      <c r="A86" s="39"/>
      <c r="B86" s="40"/>
      <c r="C86" s="100" t="s">
        <v>121</v>
      </c>
      <c r="D86" s="41"/>
      <c r="E86" s="41"/>
      <c r="F86" s="41"/>
      <c r="G86" s="41"/>
      <c r="H86" s="41"/>
      <c r="I86" s="137"/>
      <c r="J86" s="198">
        <f>BK86</f>
        <v>0</v>
      </c>
      <c r="K86" s="41"/>
      <c r="L86" s="45"/>
      <c r="M86" s="96"/>
      <c r="N86" s="199"/>
      <c r="O86" s="97"/>
      <c r="P86" s="200">
        <f>P87</f>
        <v>0</v>
      </c>
      <c r="Q86" s="97"/>
      <c r="R86" s="200">
        <f>R87</f>
        <v>65.09205</v>
      </c>
      <c r="S86" s="97"/>
      <c r="T86" s="201">
        <f>T87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75</v>
      </c>
      <c r="AU86" s="18" t="s">
        <v>102</v>
      </c>
      <c r="BK86" s="202">
        <f>BK87</f>
        <v>0</v>
      </c>
    </row>
    <row r="87" s="12" customFormat="1" ht="25.92" customHeight="1">
      <c r="A87" s="12"/>
      <c r="B87" s="203"/>
      <c r="C87" s="204"/>
      <c r="D87" s="205" t="s">
        <v>75</v>
      </c>
      <c r="E87" s="206" t="s">
        <v>489</v>
      </c>
      <c r="F87" s="206" t="s">
        <v>490</v>
      </c>
      <c r="G87" s="204"/>
      <c r="H87" s="204"/>
      <c r="I87" s="207"/>
      <c r="J87" s="208">
        <f>BK87</f>
        <v>0</v>
      </c>
      <c r="K87" s="204"/>
      <c r="L87" s="209"/>
      <c r="M87" s="210"/>
      <c r="N87" s="211"/>
      <c r="O87" s="211"/>
      <c r="P87" s="212">
        <f>P88+P101+P108+P124+P137+P140</f>
        <v>0</v>
      </c>
      <c r="Q87" s="211"/>
      <c r="R87" s="212">
        <f>R88+R101+R108+R124+R137+R140</f>
        <v>65.09205</v>
      </c>
      <c r="S87" s="211"/>
      <c r="T87" s="213">
        <f>T88+T101+T108+T124+T137+T140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14" t="s">
        <v>132</v>
      </c>
      <c r="AT87" s="215" t="s">
        <v>75</v>
      </c>
      <c r="AU87" s="215" t="s">
        <v>76</v>
      </c>
      <c r="AY87" s="214" t="s">
        <v>124</v>
      </c>
      <c r="BK87" s="216">
        <f>BK88+BK101+BK108+BK124+BK137+BK140</f>
        <v>0</v>
      </c>
    </row>
    <row r="88" s="12" customFormat="1" ht="22.8" customHeight="1">
      <c r="A88" s="12"/>
      <c r="B88" s="203"/>
      <c r="C88" s="204"/>
      <c r="D88" s="205" t="s">
        <v>75</v>
      </c>
      <c r="E88" s="217" t="s">
        <v>491</v>
      </c>
      <c r="F88" s="217" t="s">
        <v>492</v>
      </c>
      <c r="G88" s="204"/>
      <c r="H88" s="204"/>
      <c r="I88" s="207"/>
      <c r="J88" s="218">
        <f>BK88</f>
        <v>0</v>
      </c>
      <c r="K88" s="204"/>
      <c r="L88" s="209"/>
      <c r="M88" s="210"/>
      <c r="N88" s="211"/>
      <c r="O88" s="211"/>
      <c r="P88" s="212">
        <f>SUM(P89:P100)</f>
        <v>0</v>
      </c>
      <c r="Q88" s="211"/>
      <c r="R88" s="212">
        <f>SUM(R89:R100)</f>
        <v>65.09205</v>
      </c>
      <c r="S88" s="211"/>
      <c r="T88" s="213">
        <f>SUM(T89:T100)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14" t="s">
        <v>132</v>
      </c>
      <c r="AT88" s="215" t="s">
        <v>75</v>
      </c>
      <c r="AU88" s="215" t="s">
        <v>84</v>
      </c>
      <c r="AY88" s="214" t="s">
        <v>124</v>
      </c>
      <c r="BK88" s="216">
        <f>SUM(BK89:BK100)</f>
        <v>0</v>
      </c>
    </row>
    <row r="89" s="2" customFormat="1" ht="16.5" customHeight="1">
      <c r="A89" s="39"/>
      <c r="B89" s="40"/>
      <c r="C89" s="219" t="s">
        <v>84</v>
      </c>
      <c r="D89" s="219" t="s">
        <v>127</v>
      </c>
      <c r="E89" s="220" t="s">
        <v>493</v>
      </c>
      <c r="F89" s="221" t="s">
        <v>494</v>
      </c>
      <c r="G89" s="222" t="s">
        <v>296</v>
      </c>
      <c r="H89" s="223">
        <v>1</v>
      </c>
      <c r="I89" s="224"/>
      <c r="J89" s="225">
        <f>ROUND(I89*H89,2)</f>
        <v>0</v>
      </c>
      <c r="K89" s="221" t="s">
        <v>21</v>
      </c>
      <c r="L89" s="45"/>
      <c r="M89" s="226" t="s">
        <v>21</v>
      </c>
      <c r="N89" s="227" t="s">
        <v>47</v>
      </c>
      <c r="O89" s="85"/>
      <c r="P89" s="228">
        <f>O89*H89</f>
        <v>0</v>
      </c>
      <c r="Q89" s="228">
        <v>0</v>
      </c>
      <c r="R89" s="228">
        <f>Q89*H89</f>
        <v>0</v>
      </c>
      <c r="S89" s="228">
        <v>0</v>
      </c>
      <c r="T89" s="229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30" t="s">
        <v>132</v>
      </c>
      <c r="AT89" s="230" t="s">
        <v>127</v>
      </c>
      <c r="AU89" s="230" t="s">
        <v>86</v>
      </c>
      <c r="AY89" s="18" t="s">
        <v>124</v>
      </c>
      <c r="BE89" s="231">
        <f>IF(N89="základní",J89,0)</f>
        <v>0</v>
      </c>
      <c r="BF89" s="231">
        <f>IF(N89="snížená",J89,0)</f>
        <v>0</v>
      </c>
      <c r="BG89" s="231">
        <f>IF(N89="zákl. přenesená",J89,0)</f>
        <v>0</v>
      </c>
      <c r="BH89" s="231">
        <f>IF(N89="sníž. přenesená",J89,0)</f>
        <v>0</v>
      </c>
      <c r="BI89" s="231">
        <f>IF(N89="nulová",J89,0)</f>
        <v>0</v>
      </c>
      <c r="BJ89" s="18" t="s">
        <v>84</v>
      </c>
      <c r="BK89" s="231">
        <f>ROUND(I89*H89,2)</f>
        <v>0</v>
      </c>
      <c r="BL89" s="18" t="s">
        <v>132</v>
      </c>
      <c r="BM89" s="230" t="s">
        <v>495</v>
      </c>
    </row>
    <row r="90" s="2" customFormat="1">
      <c r="A90" s="39"/>
      <c r="B90" s="40"/>
      <c r="C90" s="41"/>
      <c r="D90" s="232" t="s">
        <v>134</v>
      </c>
      <c r="E90" s="41"/>
      <c r="F90" s="233" t="s">
        <v>496</v>
      </c>
      <c r="G90" s="41"/>
      <c r="H90" s="41"/>
      <c r="I90" s="137"/>
      <c r="J90" s="41"/>
      <c r="K90" s="41"/>
      <c r="L90" s="45"/>
      <c r="M90" s="234"/>
      <c r="N90" s="235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134</v>
      </c>
      <c r="AU90" s="18" t="s">
        <v>86</v>
      </c>
    </row>
    <row r="91" s="2" customFormat="1">
      <c r="A91" s="39"/>
      <c r="B91" s="40"/>
      <c r="C91" s="41"/>
      <c r="D91" s="232" t="s">
        <v>138</v>
      </c>
      <c r="E91" s="41"/>
      <c r="F91" s="236" t="s">
        <v>497</v>
      </c>
      <c r="G91" s="41"/>
      <c r="H91" s="41"/>
      <c r="I91" s="137"/>
      <c r="J91" s="41"/>
      <c r="K91" s="41"/>
      <c r="L91" s="45"/>
      <c r="M91" s="234"/>
      <c r="N91" s="235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138</v>
      </c>
      <c r="AU91" s="18" t="s">
        <v>86</v>
      </c>
    </row>
    <row r="92" s="2" customFormat="1" ht="16.5" customHeight="1">
      <c r="A92" s="39"/>
      <c r="B92" s="40"/>
      <c r="C92" s="219" t="s">
        <v>86</v>
      </c>
      <c r="D92" s="219" t="s">
        <v>127</v>
      </c>
      <c r="E92" s="220" t="s">
        <v>498</v>
      </c>
      <c r="F92" s="221" t="s">
        <v>499</v>
      </c>
      <c r="G92" s="222" t="s">
        <v>296</v>
      </c>
      <c r="H92" s="223">
        <v>1</v>
      </c>
      <c r="I92" s="224"/>
      <c r="J92" s="225">
        <f>ROUND(I92*H92,2)</f>
        <v>0</v>
      </c>
      <c r="K92" s="221" t="s">
        <v>21</v>
      </c>
      <c r="L92" s="45"/>
      <c r="M92" s="226" t="s">
        <v>21</v>
      </c>
      <c r="N92" s="227" t="s">
        <v>47</v>
      </c>
      <c r="O92" s="85"/>
      <c r="P92" s="228">
        <f>O92*H92</f>
        <v>0</v>
      </c>
      <c r="Q92" s="228">
        <v>0</v>
      </c>
      <c r="R92" s="228">
        <f>Q92*H92</f>
        <v>0</v>
      </c>
      <c r="S92" s="228">
        <v>0</v>
      </c>
      <c r="T92" s="229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30" t="s">
        <v>132</v>
      </c>
      <c r="AT92" s="230" t="s">
        <v>127</v>
      </c>
      <c r="AU92" s="230" t="s">
        <v>86</v>
      </c>
      <c r="AY92" s="18" t="s">
        <v>124</v>
      </c>
      <c r="BE92" s="231">
        <f>IF(N92="základní",J92,0)</f>
        <v>0</v>
      </c>
      <c r="BF92" s="231">
        <f>IF(N92="snížená",J92,0)</f>
        <v>0</v>
      </c>
      <c r="BG92" s="231">
        <f>IF(N92="zákl. přenesená",J92,0)</f>
        <v>0</v>
      </c>
      <c r="BH92" s="231">
        <f>IF(N92="sníž. přenesená",J92,0)</f>
        <v>0</v>
      </c>
      <c r="BI92" s="231">
        <f>IF(N92="nulová",J92,0)</f>
        <v>0</v>
      </c>
      <c r="BJ92" s="18" t="s">
        <v>84</v>
      </c>
      <c r="BK92" s="231">
        <f>ROUND(I92*H92,2)</f>
        <v>0</v>
      </c>
      <c r="BL92" s="18" t="s">
        <v>132</v>
      </c>
      <c r="BM92" s="230" t="s">
        <v>500</v>
      </c>
    </row>
    <row r="93" s="2" customFormat="1">
      <c r="A93" s="39"/>
      <c r="B93" s="40"/>
      <c r="C93" s="41"/>
      <c r="D93" s="232" t="s">
        <v>134</v>
      </c>
      <c r="E93" s="41"/>
      <c r="F93" s="233" t="s">
        <v>499</v>
      </c>
      <c r="G93" s="41"/>
      <c r="H93" s="41"/>
      <c r="I93" s="137"/>
      <c r="J93" s="41"/>
      <c r="K93" s="41"/>
      <c r="L93" s="45"/>
      <c r="M93" s="234"/>
      <c r="N93" s="235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134</v>
      </c>
      <c r="AU93" s="18" t="s">
        <v>86</v>
      </c>
    </row>
    <row r="94" s="2" customFormat="1">
      <c r="A94" s="39"/>
      <c r="B94" s="40"/>
      <c r="C94" s="41"/>
      <c r="D94" s="232" t="s">
        <v>138</v>
      </c>
      <c r="E94" s="41"/>
      <c r="F94" s="236" t="s">
        <v>501</v>
      </c>
      <c r="G94" s="41"/>
      <c r="H94" s="41"/>
      <c r="I94" s="137"/>
      <c r="J94" s="41"/>
      <c r="K94" s="41"/>
      <c r="L94" s="45"/>
      <c r="M94" s="234"/>
      <c r="N94" s="235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138</v>
      </c>
      <c r="AU94" s="18" t="s">
        <v>86</v>
      </c>
    </row>
    <row r="95" s="2" customFormat="1" ht="16.5" customHeight="1">
      <c r="A95" s="39"/>
      <c r="B95" s="40"/>
      <c r="C95" s="219" t="s">
        <v>125</v>
      </c>
      <c r="D95" s="219" t="s">
        <v>127</v>
      </c>
      <c r="E95" s="220" t="s">
        <v>502</v>
      </c>
      <c r="F95" s="221" t="s">
        <v>503</v>
      </c>
      <c r="G95" s="222" t="s">
        <v>296</v>
      </c>
      <c r="H95" s="223">
        <v>1</v>
      </c>
      <c r="I95" s="224"/>
      <c r="J95" s="225">
        <f>ROUND(I95*H95,2)</f>
        <v>0</v>
      </c>
      <c r="K95" s="221" t="s">
        <v>21</v>
      </c>
      <c r="L95" s="45"/>
      <c r="M95" s="226" t="s">
        <v>21</v>
      </c>
      <c r="N95" s="227" t="s">
        <v>47</v>
      </c>
      <c r="O95" s="85"/>
      <c r="P95" s="228">
        <f>O95*H95</f>
        <v>0</v>
      </c>
      <c r="Q95" s="228">
        <v>0</v>
      </c>
      <c r="R95" s="228">
        <f>Q95*H95</f>
        <v>0</v>
      </c>
      <c r="S95" s="228">
        <v>0</v>
      </c>
      <c r="T95" s="229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30" t="s">
        <v>132</v>
      </c>
      <c r="AT95" s="230" t="s">
        <v>127</v>
      </c>
      <c r="AU95" s="230" t="s">
        <v>86</v>
      </c>
      <c r="AY95" s="18" t="s">
        <v>124</v>
      </c>
      <c r="BE95" s="231">
        <f>IF(N95="základní",J95,0)</f>
        <v>0</v>
      </c>
      <c r="BF95" s="231">
        <f>IF(N95="snížená",J95,0)</f>
        <v>0</v>
      </c>
      <c r="BG95" s="231">
        <f>IF(N95="zákl. přenesená",J95,0)</f>
        <v>0</v>
      </c>
      <c r="BH95" s="231">
        <f>IF(N95="sníž. přenesená",J95,0)</f>
        <v>0</v>
      </c>
      <c r="BI95" s="231">
        <f>IF(N95="nulová",J95,0)</f>
        <v>0</v>
      </c>
      <c r="BJ95" s="18" t="s">
        <v>84</v>
      </c>
      <c r="BK95" s="231">
        <f>ROUND(I95*H95,2)</f>
        <v>0</v>
      </c>
      <c r="BL95" s="18" t="s">
        <v>132</v>
      </c>
      <c r="BM95" s="230" t="s">
        <v>504</v>
      </c>
    </row>
    <row r="96" s="2" customFormat="1">
      <c r="A96" s="39"/>
      <c r="B96" s="40"/>
      <c r="C96" s="41"/>
      <c r="D96" s="232" t="s">
        <v>134</v>
      </c>
      <c r="E96" s="41"/>
      <c r="F96" s="233" t="s">
        <v>503</v>
      </c>
      <c r="G96" s="41"/>
      <c r="H96" s="41"/>
      <c r="I96" s="137"/>
      <c r="J96" s="41"/>
      <c r="K96" s="41"/>
      <c r="L96" s="45"/>
      <c r="M96" s="234"/>
      <c r="N96" s="235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134</v>
      </c>
      <c r="AU96" s="18" t="s">
        <v>86</v>
      </c>
    </row>
    <row r="97" s="2" customFormat="1">
      <c r="A97" s="39"/>
      <c r="B97" s="40"/>
      <c r="C97" s="41"/>
      <c r="D97" s="232" t="s">
        <v>138</v>
      </c>
      <c r="E97" s="41"/>
      <c r="F97" s="236" t="s">
        <v>505</v>
      </c>
      <c r="G97" s="41"/>
      <c r="H97" s="41"/>
      <c r="I97" s="137"/>
      <c r="J97" s="41"/>
      <c r="K97" s="41"/>
      <c r="L97" s="45"/>
      <c r="M97" s="234"/>
      <c r="N97" s="235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138</v>
      </c>
      <c r="AU97" s="18" t="s">
        <v>86</v>
      </c>
    </row>
    <row r="98" s="2" customFormat="1" ht="24" customHeight="1">
      <c r="A98" s="39"/>
      <c r="B98" s="40"/>
      <c r="C98" s="219" t="s">
        <v>132</v>
      </c>
      <c r="D98" s="219" t="s">
        <v>127</v>
      </c>
      <c r="E98" s="220" t="s">
        <v>506</v>
      </c>
      <c r="F98" s="221" t="s">
        <v>507</v>
      </c>
      <c r="G98" s="222" t="s">
        <v>296</v>
      </c>
      <c r="H98" s="223">
        <v>1</v>
      </c>
      <c r="I98" s="224"/>
      <c r="J98" s="225">
        <f>ROUND(I98*H98,2)</f>
        <v>0</v>
      </c>
      <c r="K98" s="221" t="s">
        <v>21</v>
      </c>
      <c r="L98" s="45"/>
      <c r="M98" s="226" t="s">
        <v>21</v>
      </c>
      <c r="N98" s="227" t="s">
        <v>47</v>
      </c>
      <c r="O98" s="85"/>
      <c r="P98" s="228">
        <f>O98*H98</f>
        <v>0</v>
      </c>
      <c r="Q98" s="228">
        <v>65.09205</v>
      </c>
      <c r="R98" s="228">
        <f>Q98*H98</f>
        <v>65.09205</v>
      </c>
      <c r="S98" s="228">
        <v>0</v>
      </c>
      <c r="T98" s="229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30" t="s">
        <v>132</v>
      </c>
      <c r="AT98" s="230" t="s">
        <v>127</v>
      </c>
      <c r="AU98" s="230" t="s">
        <v>86</v>
      </c>
      <c r="AY98" s="18" t="s">
        <v>124</v>
      </c>
      <c r="BE98" s="231">
        <f>IF(N98="základní",J98,0)</f>
        <v>0</v>
      </c>
      <c r="BF98" s="231">
        <f>IF(N98="snížená",J98,0)</f>
        <v>0</v>
      </c>
      <c r="BG98" s="231">
        <f>IF(N98="zákl. přenesená",J98,0)</f>
        <v>0</v>
      </c>
      <c r="BH98" s="231">
        <f>IF(N98="sníž. přenesená",J98,0)</f>
        <v>0</v>
      </c>
      <c r="BI98" s="231">
        <f>IF(N98="nulová",J98,0)</f>
        <v>0</v>
      </c>
      <c r="BJ98" s="18" t="s">
        <v>84</v>
      </c>
      <c r="BK98" s="231">
        <f>ROUND(I98*H98,2)</f>
        <v>0</v>
      </c>
      <c r="BL98" s="18" t="s">
        <v>132</v>
      </c>
      <c r="BM98" s="230" t="s">
        <v>508</v>
      </c>
    </row>
    <row r="99" s="2" customFormat="1">
      <c r="A99" s="39"/>
      <c r="B99" s="40"/>
      <c r="C99" s="41"/>
      <c r="D99" s="232" t="s">
        <v>134</v>
      </c>
      <c r="E99" s="41"/>
      <c r="F99" s="233" t="s">
        <v>509</v>
      </c>
      <c r="G99" s="41"/>
      <c r="H99" s="41"/>
      <c r="I99" s="137"/>
      <c r="J99" s="41"/>
      <c r="K99" s="41"/>
      <c r="L99" s="45"/>
      <c r="M99" s="234"/>
      <c r="N99" s="235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134</v>
      </c>
      <c r="AU99" s="18" t="s">
        <v>86</v>
      </c>
    </row>
    <row r="100" s="2" customFormat="1">
      <c r="A100" s="39"/>
      <c r="B100" s="40"/>
      <c r="C100" s="41"/>
      <c r="D100" s="232" t="s">
        <v>138</v>
      </c>
      <c r="E100" s="41"/>
      <c r="F100" s="236" t="s">
        <v>510</v>
      </c>
      <c r="G100" s="41"/>
      <c r="H100" s="41"/>
      <c r="I100" s="137"/>
      <c r="J100" s="41"/>
      <c r="K100" s="41"/>
      <c r="L100" s="45"/>
      <c r="M100" s="234"/>
      <c r="N100" s="235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138</v>
      </c>
      <c r="AU100" s="18" t="s">
        <v>86</v>
      </c>
    </row>
    <row r="101" s="12" customFormat="1" ht="22.8" customHeight="1">
      <c r="A101" s="12"/>
      <c r="B101" s="203"/>
      <c r="C101" s="204"/>
      <c r="D101" s="205" t="s">
        <v>75</v>
      </c>
      <c r="E101" s="217" t="s">
        <v>511</v>
      </c>
      <c r="F101" s="217" t="s">
        <v>512</v>
      </c>
      <c r="G101" s="204"/>
      <c r="H101" s="204"/>
      <c r="I101" s="207"/>
      <c r="J101" s="218">
        <f>BK101</f>
        <v>0</v>
      </c>
      <c r="K101" s="204"/>
      <c r="L101" s="209"/>
      <c r="M101" s="210"/>
      <c r="N101" s="211"/>
      <c r="O101" s="211"/>
      <c r="P101" s="212">
        <f>SUM(P102:P107)</f>
        <v>0</v>
      </c>
      <c r="Q101" s="211"/>
      <c r="R101" s="212">
        <f>SUM(R102:R107)</f>
        <v>0</v>
      </c>
      <c r="S101" s="211"/>
      <c r="T101" s="213">
        <f>SUM(T102:T107)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14" t="s">
        <v>166</v>
      </c>
      <c r="AT101" s="215" t="s">
        <v>75</v>
      </c>
      <c r="AU101" s="215" t="s">
        <v>84</v>
      </c>
      <c r="AY101" s="214" t="s">
        <v>124</v>
      </c>
      <c r="BK101" s="216">
        <f>SUM(BK102:BK107)</f>
        <v>0</v>
      </c>
    </row>
    <row r="102" s="2" customFormat="1" ht="16.5" customHeight="1">
      <c r="A102" s="39"/>
      <c r="B102" s="40"/>
      <c r="C102" s="219" t="s">
        <v>166</v>
      </c>
      <c r="D102" s="219" t="s">
        <v>127</v>
      </c>
      <c r="E102" s="220" t="s">
        <v>513</v>
      </c>
      <c r="F102" s="221" t="s">
        <v>514</v>
      </c>
      <c r="G102" s="222" t="s">
        <v>296</v>
      </c>
      <c r="H102" s="223">
        <v>1</v>
      </c>
      <c r="I102" s="224"/>
      <c r="J102" s="225">
        <f>ROUND(I102*H102,2)</f>
        <v>0</v>
      </c>
      <c r="K102" s="221" t="s">
        <v>21</v>
      </c>
      <c r="L102" s="45"/>
      <c r="M102" s="226" t="s">
        <v>21</v>
      </c>
      <c r="N102" s="227" t="s">
        <v>47</v>
      </c>
      <c r="O102" s="85"/>
      <c r="P102" s="228">
        <f>O102*H102</f>
        <v>0</v>
      </c>
      <c r="Q102" s="228">
        <v>0</v>
      </c>
      <c r="R102" s="228">
        <f>Q102*H102</f>
        <v>0</v>
      </c>
      <c r="S102" s="228">
        <v>0</v>
      </c>
      <c r="T102" s="229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30" t="s">
        <v>515</v>
      </c>
      <c r="AT102" s="230" t="s">
        <v>127</v>
      </c>
      <c r="AU102" s="230" t="s">
        <v>86</v>
      </c>
      <c r="AY102" s="18" t="s">
        <v>124</v>
      </c>
      <c r="BE102" s="231">
        <f>IF(N102="základní",J102,0)</f>
        <v>0</v>
      </c>
      <c r="BF102" s="231">
        <f>IF(N102="snížená",J102,0)</f>
        <v>0</v>
      </c>
      <c r="BG102" s="231">
        <f>IF(N102="zákl. přenesená",J102,0)</f>
        <v>0</v>
      </c>
      <c r="BH102" s="231">
        <f>IF(N102="sníž. přenesená",J102,0)</f>
        <v>0</v>
      </c>
      <c r="BI102" s="231">
        <f>IF(N102="nulová",J102,0)</f>
        <v>0</v>
      </c>
      <c r="BJ102" s="18" t="s">
        <v>84</v>
      </c>
      <c r="BK102" s="231">
        <f>ROUND(I102*H102,2)</f>
        <v>0</v>
      </c>
      <c r="BL102" s="18" t="s">
        <v>515</v>
      </c>
      <c r="BM102" s="230" t="s">
        <v>516</v>
      </c>
    </row>
    <row r="103" s="2" customFormat="1">
      <c r="A103" s="39"/>
      <c r="B103" s="40"/>
      <c r="C103" s="41"/>
      <c r="D103" s="232" t="s">
        <v>134</v>
      </c>
      <c r="E103" s="41"/>
      <c r="F103" s="233" t="s">
        <v>517</v>
      </c>
      <c r="G103" s="41"/>
      <c r="H103" s="41"/>
      <c r="I103" s="137"/>
      <c r="J103" s="41"/>
      <c r="K103" s="41"/>
      <c r="L103" s="45"/>
      <c r="M103" s="234"/>
      <c r="N103" s="235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134</v>
      </c>
      <c r="AU103" s="18" t="s">
        <v>86</v>
      </c>
    </row>
    <row r="104" s="2" customFormat="1">
      <c r="A104" s="39"/>
      <c r="B104" s="40"/>
      <c r="C104" s="41"/>
      <c r="D104" s="232" t="s">
        <v>138</v>
      </c>
      <c r="E104" s="41"/>
      <c r="F104" s="236" t="s">
        <v>518</v>
      </c>
      <c r="G104" s="41"/>
      <c r="H104" s="41"/>
      <c r="I104" s="137"/>
      <c r="J104" s="41"/>
      <c r="K104" s="41"/>
      <c r="L104" s="45"/>
      <c r="M104" s="234"/>
      <c r="N104" s="235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138</v>
      </c>
      <c r="AU104" s="18" t="s">
        <v>86</v>
      </c>
    </row>
    <row r="105" s="2" customFormat="1" ht="16.5" customHeight="1">
      <c r="A105" s="39"/>
      <c r="B105" s="40"/>
      <c r="C105" s="219" t="s">
        <v>164</v>
      </c>
      <c r="D105" s="219" t="s">
        <v>127</v>
      </c>
      <c r="E105" s="220" t="s">
        <v>511</v>
      </c>
      <c r="F105" s="221" t="s">
        <v>519</v>
      </c>
      <c r="G105" s="222" t="s">
        <v>296</v>
      </c>
      <c r="H105" s="223">
        <v>1</v>
      </c>
      <c r="I105" s="224"/>
      <c r="J105" s="225">
        <f>ROUND(I105*H105,2)</f>
        <v>0</v>
      </c>
      <c r="K105" s="221" t="s">
        <v>21</v>
      </c>
      <c r="L105" s="45"/>
      <c r="M105" s="226" t="s">
        <v>21</v>
      </c>
      <c r="N105" s="227" t="s">
        <v>47</v>
      </c>
      <c r="O105" s="85"/>
      <c r="P105" s="228">
        <f>O105*H105</f>
        <v>0</v>
      </c>
      <c r="Q105" s="228">
        <v>0</v>
      </c>
      <c r="R105" s="228">
        <f>Q105*H105</f>
        <v>0</v>
      </c>
      <c r="S105" s="228">
        <v>0</v>
      </c>
      <c r="T105" s="229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30" t="s">
        <v>515</v>
      </c>
      <c r="AT105" s="230" t="s">
        <v>127</v>
      </c>
      <c r="AU105" s="230" t="s">
        <v>86</v>
      </c>
      <c r="AY105" s="18" t="s">
        <v>124</v>
      </c>
      <c r="BE105" s="231">
        <f>IF(N105="základní",J105,0)</f>
        <v>0</v>
      </c>
      <c r="BF105" s="231">
        <f>IF(N105="snížená",J105,0)</f>
        <v>0</v>
      </c>
      <c r="BG105" s="231">
        <f>IF(N105="zákl. přenesená",J105,0)</f>
        <v>0</v>
      </c>
      <c r="BH105" s="231">
        <f>IF(N105="sníž. přenesená",J105,0)</f>
        <v>0</v>
      </c>
      <c r="BI105" s="231">
        <f>IF(N105="nulová",J105,0)</f>
        <v>0</v>
      </c>
      <c r="BJ105" s="18" t="s">
        <v>84</v>
      </c>
      <c r="BK105" s="231">
        <f>ROUND(I105*H105,2)</f>
        <v>0</v>
      </c>
      <c r="BL105" s="18" t="s">
        <v>515</v>
      </c>
      <c r="BM105" s="230" t="s">
        <v>520</v>
      </c>
    </row>
    <row r="106" s="2" customFormat="1">
      <c r="A106" s="39"/>
      <c r="B106" s="40"/>
      <c r="C106" s="41"/>
      <c r="D106" s="232" t="s">
        <v>134</v>
      </c>
      <c r="E106" s="41"/>
      <c r="F106" s="233" t="s">
        <v>521</v>
      </c>
      <c r="G106" s="41"/>
      <c r="H106" s="41"/>
      <c r="I106" s="137"/>
      <c r="J106" s="41"/>
      <c r="K106" s="41"/>
      <c r="L106" s="45"/>
      <c r="M106" s="234"/>
      <c r="N106" s="235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134</v>
      </c>
      <c r="AU106" s="18" t="s">
        <v>86</v>
      </c>
    </row>
    <row r="107" s="2" customFormat="1">
      <c r="A107" s="39"/>
      <c r="B107" s="40"/>
      <c r="C107" s="41"/>
      <c r="D107" s="232" t="s">
        <v>138</v>
      </c>
      <c r="E107" s="41"/>
      <c r="F107" s="236" t="s">
        <v>522</v>
      </c>
      <c r="G107" s="41"/>
      <c r="H107" s="41"/>
      <c r="I107" s="137"/>
      <c r="J107" s="41"/>
      <c r="K107" s="41"/>
      <c r="L107" s="45"/>
      <c r="M107" s="234"/>
      <c r="N107" s="235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138</v>
      </c>
      <c r="AU107" s="18" t="s">
        <v>86</v>
      </c>
    </row>
    <row r="108" s="12" customFormat="1" ht="22.8" customHeight="1">
      <c r="A108" s="12"/>
      <c r="B108" s="203"/>
      <c r="C108" s="204"/>
      <c r="D108" s="205" t="s">
        <v>75</v>
      </c>
      <c r="E108" s="217" t="s">
        <v>523</v>
      </c>
      <c r="F108" s="217" t="s">
        <v>524</v>
      </c>
      <c r="G108" s="204"/>
      <c r="H108" s="204"/>
      <c r="I108" s="207"/>
      <c r="J108" s="218">
        <f>BK108</f>
        <v>0</v>
      </c>
      <c r="K108" s="204"/>
      <c r="L108" s="209"/>
      <c r="M108" s="210"/>
      <c r="N108" s="211"/>
      <c r="O108" s="211"/>
      <c r="P108" s="212">
        <f>SUM(P109:P123)</f>
        <v>0</v>
      </c>
      <c r="Q108" s="211"/>
      <c r="R108" s="212">
        <f>SUM(R109:R123)</f>
        <v>0</v>
      </c>
      <c r="S108" s="211"/>
      <c r="T108" s="213">
        <f>SUM(T109:T123)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14" t="s">
        <v>166</v>
      </c>
      <c r="AT108" s="215" t="s">
        <v>75</v>
      </c>
      <c r="AU108" s="215" t="s">
        <v>84</v>
      </c>
      <c r="AY108" s="214" t="s">
        <v>124</v>
      </c>
      <c r="BK108" s="216">
        <f>SUM(BK109:BK123)</f>
        <v>0</v>
      </c>
    </row>
    <row r="109" s="2" customFormat="1" ht="16.5" customHeight="1">
      <c r="A109" s="39"/>
      <c r="B109" s="40"/>
      <c r="C109" s="219" t="s">
        <v>190</v>
      </c>
      <c r="D109" s="219" t="s">
        <v>127</v>
      </c>
      <c r="E109" s="220" t="s">
        <v>525</v>
      </c>
      <c r="F109" s="221" t="s">
        <v>526</v>
      </c>
      <c r="G109" s="222" t="s">
        <v>296</v>
      </c>
      <c r="H109" s="223">
        <v>1</v>
      </c>
      <c r="I109" s="224"/>
      <c r="J109" s="225">
        <f>ROUND(I109*H109,2)</f>
        <v>0</v>
      </c>
      <c r="K109" s="221" t="s">
        <v>21</v>
      </c>
      <c r="L109" s="45"/>
      <c r="M109" s="226" t="s">
        <v>21</v>
      </c>
      <c r="N109" s="227" t="s">
        <v>47</v>
      </c>
      <c r="O109" s="85"/>
      <c r="P109" s="228">
        <f>O109*H109</f>
        <v>0</v>
      </c>
      <c r="Q109" s="228">
        <v>0</v>
      </c>
      <c r="R109" s="228">
        <f>Q109*H109</f>
        <v>0</v>
      </c>
      <c r="S109" s="228">
        <v>0</v>
      </c>
      <c r="T109" s="229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30" t="s">
        <v>515</v>
      </c>
      <c r="AT109" s="230" t="s">
        <v>127</v>
      </c>
      <c r="AU109" s="230" t="s">
        <v>86</v>
      </c>
      <c r="AY109" s="18" t="s">
        <v>124</v>
      </c>
      <c r="BE109" s="231">
        <f>IF(N109="základní",J109,0)</f>
        <v>0</v>
      </c>
      <c r="BF109" s="231">
        <f>IF(N109="snížená",J109,0)</f>
        <v>0</v>
      </c>
      <c r="BG109" s="231">
        <f>IF(N109="zákl. přenesená",J109,0)</f>
        <v>0</v>
      </c>
      <c r="BH109" s="231">
        <f>IF(N109="sníž. přenesená",J109,0)</f>
        <v>0</v>
      </c>
      <c r="BI109" s="231">
        <f>IF(N109="nulová",J109,0)</f>
        <v>0</v>
      </c>
      <c r="BJ109" s="18" t="s">
        <v>84</v>
      </c>
      <c r="BK109" s="231">
        <f>ROUND(I109*H109,2)</f>
        <v>0</v>
      </c>
      <c r="BL109" s="18" t="s">
        <v>515</v>
      </c>
      <c r="BM109" s="230" t="s">
        <v>527</v>
      </c>
    </row>
    <row r="110" s="2" customFormat="1">
      <c r="A110" s="39"/>
      <c r="B110" s="40"/>
      <c r="C110" s="41"/>
      <c r="D110" s="232" t="s">
        <v>134</v>
      </c>
      <c r="E110" s="41"/>
      <c r="F110" s="233" t="s">
        <v>528</v>
      </c>
      <c r="G110" s="41"/>
      <c r="H110" s="41"/>
      <c r="I110" s="137"/>
      <c r="J110" s="41"/>
      <c r="K110" s="41"/>
      <c r="L110" s="45"/>
      <c r="M110" s="234"/>
      <c r="N110" s="235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134</v>
      </c>
      <c r="AU110" s="18" t="s">
        <v>86</v>
      </c>
    </row>
    <row r="111" s="2" customFormat="1" ht="16.5" customHeight="1">
      <c r="A111" s="39"/>
      <c r="B111" s="40"/>
      <c r="C111" s="219" t="s">
        <v>148</v>
      </c>
      <c r="D111" s="219" t="s">
        <v>127</v>
      </c>
      <c r="E111" s="220" t="s">
        <v>529</v>
      </c>
      <c r="F111" s="221" t="s">
        <v>530</v>
      </c>
      <c r="G111" s="222" t="s">
        <v>296</v>
      </c>
      <c r="H111" s="223">
        <v>1</v>
      </c>
      <c r="I111" s="224"/>
      <c r="J111" s="225">
        <f>ROUND(I111*H111,2)</f>
        <v>0</v>
      </c>
      <c r="K111" s="221" t="s">
        <v>21</v>
      </c>
      <c r="L111" s="45"/>
      <c r="M111" s="226" t="s">
        <v>21</v>
      </c>
      <c r="N111" s="227" t="s">
        <v>47</v>
      </c>
      <c r="O111" s="85"/>
      <c r="P111" s="228">
        <f>O111*H111</f>
        <v>0</v>
      </c>
      <c r="Q111" s="228">
        <v>0</v>
      </c>
      <c r="R111" s="228">
        <f>Q111*H111</f>
        <v>0</v>
      </c>
      <c r="S111" s="228">
        <v>0</v>
      </c>
      <c r="T111" s="229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30" t="s">
        <v>515</v>
      </c>
      <c r="AT111" s="230" t="s">
        <v>127</v>
      </c>
      <c r="AU111" s="230" t="s">
        <v>86</v>
      </c>
      <c r="AY111" s="18" t="s">
        <v>124</v>
      </c>
      <c r="BE111" s="231">
        <f>IF(N111="základní",J111,0)</f>
        <v>0</v>
      </c>
      <c r="BF111" s="231">
        <f>IF(N111="snížená",J111,0)</f>
        <v>0</v>
      </c>
      <c r="BG111" s="231">
        <f>IF(N111="zákl. přenesená",J111,0)</f>
        <v>0</v>
      </c>
      <c r="BH111" s="231">
        <f>IF(N111="sníž. přenesená",J111,0)</f>
        <v>0</v>
      </c>
      <c r="BI111" s="231">
        <f>IF(N111="nulová",J111,0)</f>
        <v>0</v>
      </c>
      <c r="BJ111" s="18" t="s">
        <v>84</v>
      </c>
      <c r="BK111" s="231">
        <f>ROUND(I111*H111,2)</f>
        <v>0</v>
      </c>
      <c r="BL111" s="18" t="s">
        <v>515</v>
      </c>
      <c r="BM111" s="230" t="s">
        <v>531</v>
      </c>
    </row>
    <row r="112" s="2" customFormat="1">
      <c r="A112" s="39"/>
      <c r="B112" s="40"/>
      <c r="C112" s="41"/>
      <c r="D112" s="232" t="s">
        <v>134</v>
      </c>
      <c r="E112" s="41"/>
      <c r="F112" s="233" t="s">
        <v>532</v>
      </c>
      <c r="G112" s="41"/>
      <c r="H112" s="41"/>
      <c r="I112" s="137"/>
      <c r="J112" s="41"/>
      <c r="K112" s="41"/>
      <c r="L112" s="45"/>
      <c r="M112" s="234"/>
      <c r="N112" s="235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134</v>
      </c>
      <c r="AU112" s="18" t="s">
        <v>86</v>
      </c>
    </row>
    <row r="113" s="2" customFormat="1">
      <c r="A113" s="39"/>
      <c r="B113" s="40"/>
      <c r="C113" s="41"/>
      <c r="D113" s="232" t="s">
        <v>138</v>
      </c>
      <c r="E113" s="41"/>
      <c r="F113" s="236" t="s">
        <v>533</v>
      </c>
      <c r="G113" s="41"/>
      <c r="H113" s="41"/>
      <c r="I113" s="137"/>
      <c r="J113" s="41"/>
      <c r="K113" s="41"/>
      <c r="L113" s="45"/>
      <c r="M113" s="234"/>
      <c r="N113" s="235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138</v>
      </c>
      <c r="AU113" s="18" t="s">
        <v>86</v>
      </c>
    </row>
    <row r="114" s="2" customFormat="1" ht="16.5" customHeight="1">
      <c r="A114" s="39"/>
      <c r="B114" s="40"/>
      <c r="C114" s="219" t="s">
        <v>178</v>
      </c>
      <c r="D114" s="219" t="s">
        <v>127</v>
      </c>
      <c r="E114" s="220" t="s">
        <v>534</v>
      </c>
      <c r="F114" s="221" t="s">
        <v>535</v>
      </c>
      <c r="G114" s="222" t="s">
        <v>296</v>
      </c>
      <c r="H114" s="223">
        <v>1</v>
      </c>
      <c r="I114" s="224"/>
      <c r="J114" s="225">
        <f>ROUND(I114*H114,2)</f>
        <v>0</v>
      </c>
      <c r="K114" s="221" t="s">
        <v>21</v>
      </c>
      <c r="L114" s="45"/>
      <c r="M114" s="226" t="s">
        <v>21</v>
      </c>
      <c r="N114" s="227" t="s">
        <v>47</v>
      </c>
      <c r="O114" s="85"/>
      <c r="P114" s="228">
        <f>O114*H114</f>
        <v>0</v>
      </c>
      <c r="Q114" s="228">
        <v>0</v>
      </c>
      <c r="R114" s="228">
        <f>Q114*H114</f>
        <v>0</v>
      </c>
      <c r="S114" s="228">
        <v>0</v>
      </c>
      <c r="T114" s="229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30" t="s">
        <v>515</v>
      </c>
      <c r="AT114" s="230" t="s">
        <v>127</v>
      </c>
      <c r="AU114" s="230" t="s">
        <v>86</v>
      </c>
      <c r="AY114" s="18" t="s">
        <v>124</v>
      </c>
      <c r="BE114" s="231">
        <f>IF(N114="základní",J114,0)</f>
        <v>0</v>
      </c>
      <c r="BF114" s="231">
        <f>IF(N114="snížená",J114,0)</f>
        <v>0</v>
      </c>
      <c r="BG114" s="231">
        <f>IF(N114="zákl. přenesená",J114,0)</f>
        <v>0</v>
      </c>
      <c r="BH114" s="231">
        <f>IF(N114="sníž. přenesená",J114,0)</f>
        <v>0</v>
      </c>
      <c r="BI114" s="231">
        <f>IF(N114="nulová",J114,0)</f>
        <v>0</v>
      </c>
      <c r="BJ114" s="18" t="s">
        <v>84</v>
      </c>
      <c r="BK114" s="231">
        <f>ROUND(I114*H114,2)</f>
        <v>0</v>
      </c>
      <c r="BL114" s="18" t="s">
        <v>515</v>
      </c>
      <c r="BM114" s="230" t="s">
        <v>536</v>
      </c>
    </row>
    <row r="115" s="2" customFormat="1">
      <c r="A115" s="39"/>
      <c r="B115" s="40"/>
      <c r="C115" s="41"/>
      <c r="D115" s="232" t="s">
        <v>134</v>
      </c>
      <c r="E115" s="41"/>
      <c r="F115" s="233" t="s">
        <v>537</v>
      </c>
      <c r="G115" s="41"/>
      <c r="H115" s="41"/>
      <c r="I115" s="137"/>
      <c r="J115" s="41"/>
      <c r="K115" s="41"/>
      <c r="L115" s="45"/>
      <c r="M115" s="234"/>
      <c r="N115" s="235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134</v>
      </c>
      <c r="AU115" s="18" t="s">
        <v>86</v>
      </c>
    </row>
    <row r="116" s="2" customFormat="1" ht="16.5" customHeight="1">
      <c r="A116" s="39"/>
      <c r="B116" s="40"/>
      <c r="C116" s="219" t="s">
        <v>206</v>
      </c>
      <c r="D116" s="219" t="s">
        <v>127</v>
      </c>
      <c r="E116" s="220" t="s">
        <v>538</v>
      </c>
      <c r="F116" s="221" t="s">
        <v>539</v>
      </c>
      <c r="G116" s="222" t="s">
        <v>296</v>
      </c>
      <c r="H116" s="223">
        <v>1</v>
      </c>
      <c r="I116" s="224"/>
      <c r="J116" s="225">
        <f>ROUND(I116*H116,2)</f>
        <v>0</v>
      </c>
      <c r="K116" s="221" t="s">
        <v>21</v>
      </c>
      <c r="L116" s="45"/>
      <c r="M116" s="226" t="s">
        <v>21</v>
      </c>
      <c r="N116" s="227" t="s">
        <v>47</v>
      </c>
      <c r="O116" s="85"/>
      <c r="P116" s="228">
        <f>O116*H116</f>
        <v>0</v>
      </c>
      <c r="Q116" s="228">
        <v>0</v>
      </c>
      <c r="R116" s="228">
        <f>Q116*H116</f>
        <v>0</v>
      </c>
      <c r="S116" s="228">
        <v>0</v>
      </c>
      <c r="T116" s="229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30" t="s">
        <v>515</v>
      </c>
      <c r="AT116" s="230" t="s">
        <v>127</v>
      </c>
      <c r="AU116" s="230" t="s">
        <v>86</v>
      </c>
      <c r="AY116" s="18" t="s">
        <v>124</v>
      </c>
      <c r="BE116" s="231">
        <f>IF(N116="základní",J116,0)</f>
        <v>0</v>
      </c>
      <c r="BF116" s="231">
        <f>IF(N116="snížená",J116,0)</f>
        <v>0</v>
      </c>
      <c r="BG116" s="231">
        <f>IF(N116="zákl. přenesená",J116,0)</f>
        <v>0</v>
      </c>
      <c r="BH116" s="231">
        <f>IF(N116="sníž. přenesená",J116,0)</f>
        <v>0</v>
      </c>
      <c r="BI116" s="231">
        <f>IF(N116="nulová",J116,0)</f>
        <v>0</v>
      </c>
      <c r="BJ116" s="18" t="s">
        <v>84</v>
      </c>
      <c r="BK116" s="231">
        <f>ROUND(I116*H116,2)</f>
        <v>0</v>
      </c>
      <c r="BL116" s="18" t="s">
        <v>515</v>
      </c>
      <c r="BM116" s="230" t="s">
        <v>540</v>
      </c>
    </row>
    <row r="117" s="2" customFormat="1">
      <c r="A117" s="39"/>
      <c r="B117" s="40"/>
      <c r="C117" s="41"/>
      <c r="D117" s="232" t="s">
        <v>134</v>
      </c>
      <c r="E117" s="41"/>
      <c r="F117" s="233" t="s">
        <v>541</v>
      </c>
      <c r="G117" s="41"/>
      <c r="H117" s="41"/>
      <c r="I117" s="137"/>
      <c r="J117" s="41"/>
      <c r="K117" s="41"/>
      <c r="L117" s="45"/>
      <c r="M117" s="234"/>
      <c r="N117" s="235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134</v>
      </c>
      <c r="AU117" s="18" t="s">
        <v>86</v>
      </c>
    </row>
    <row r="118" s="2" customFormat="1">
      <c r="A118" s="39"/>
      <c r="B118" s="40"/>
      <c r="C118" s="41"/>
      <c r="D118" s="232" t="s">
        <v>138</v>
      </c>
      <c r="E118" s="41"/>
      <c r="F118" s="236" t="s">
        <v>542</v>
      </c>
      <c r="G118" s="41"/>
      <c r="H118" s="41"/>
      <c r="I118" s="137"/>
      <c r="J118" s="41"/>
      <c r="K118" s="41"/>
      <c r="L118" s="45"/>
      <c r="M118" s="234"/>
      <c r="N118" s="235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138</v>
      </c>
      <c r="AU118" s="18" t="s">
        <v>86</v>
      </c>
    </row>
    <row r="119" s="2" customFormat="1" ht="16.5" customHeight="1">
      <c r="A119" s="39"/>
      <c r="B119" s="40"/>
      <c r="C119" s="219" t="s">
        <v>212</v>
      </c>
      <c r="D119" s="219" t="s">
        <v>127</v>
      </c>
      <c r="E119" s="220" t="s">
        <v>543</v>
      </c>
      <c r="F119" s="221" t="s">
        <v>544</v>
      </c>
      <c r="G119" s="222" t="s">
        <v>296</v>
      </c>
      <c r="H119" s="223">
        <v>1</v>
      </c>
      <c r="I119" s="224"/>
      <c r="J119" s="225">
        <f>ROUND(I119*H119,2)</f>
        <v>0</v>
      </c>
      <c r="K119" s="221" t="s">
        <v>21</v>
      </c>
      <c r="L119" s="45"/>
      <c r="M119" s="226" t="s">
        <v>21</v>
      </c>
      <c r="N119" s="227" t="s">
        <v>47</v>
      </c>
      <c r="O119" s="85"/>
      <c r="P119" s="228">
        <f>O119*H119</f>
        <v>0</v>
      </c>
      <c r="Q119" s="228">
        <v>0</v>
      </c>
      <c r="R119" s="228">
        <f>Q119*H119</f>
        <v>0</v>
      </c>
      <c r="S119" s="228">
        <v>0</v>
      </c>
      <c r="T119" s="229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30" t="s">
        <v>515</v>
      </c>
      <c r="AT119" s="230" t="s">
        <v>127</v>
      </c>
      <c r="AU119" s="230" t="s">
        <v>86</v>
      </c>
      <c r="AY119" s="18" t="s">
        <v>124</v>
      </c>
      <c r="BE119" s="231">
        <f>IF(N119="základní",J119,0)</f>
        <v>0</v>
      </c>
      <c r="BF119" s="231">
        <f>IF(N119="snížená",J119,0)</f>
        <v>0</v>
      </c>
      <c r="BG119" s="231">
        <f>IF(N119="zákl. přenesená",J119,0)</f>
        <v>0</v>
      </c>
      <c r="BH119" s="231">
        <f>IF(N119="sníž. přenesená",J119,0)</f>
        <v>0</v>
      </c>
      <c r="BI119" s="231">
        <f>IF(N119="nulová",J119,0)</f>
        <v>0</v>
      </c>
      <c r="BJ119" s="18" t="s">
        <v>84</v>
      </c>
      <c r="BK119" s="231">
        <f>ROUND(I119*H119,2)</f>
        <v>0</v>
      </c>
      <c r="BL119" s="18" t="s">
        <v>515</v>
      </c>
      <c r="BM119" s="230" t="s">
        <v>545</v>
      </c>
    </row>
    <row r="120" s="2" customFormat="1">
      <c r="A120" s="39"/>
      <c r="B120" s="40"/>
      <c r="C120" s="41"/>
      <c r="D120" s="232" t="s">
        <v>134</v>
      </c>
      <c r="E120" s="41"/>
      <c r="F120" s="233" t="s">
        <v>546</v>
      </c>
      <c r="G120" s="41"/>
      <c r="H120" s="41"/>
      <c r="I120" s="137"/>
      <c r="J120" s="41"/>
      <c r="K120" s="41"/>
      <c r="L120" s="45"/>
      <c r="M120" s="234"/>
      <c r="N120" s="235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134</v>
      </c>
      <c r="AU120" s="18" t="s">
        <v>86</v>
      </c>
    </row>
    <row r="121" s="2" customFormat="1" ht="16.5" customHeight="1">
      <c r="A121" s="39"/>
      <c r="B121" s="40"/>
      <c r="C121" s="219" t="s">
        <v>218</v>
      </c>
      <c r="D121" s="219" t="s">
        <v>127</v>
      </c>
      <c r="E121" s="220" t="s">
        <v>547</v>
      </c>
      <c r="F121" s="221" t="s">
        <v>548</v>
      </c>
      <c r="G121" s="222" t="s">
        <v>296</v>
      </c>
      <c r="H121" s="223">
        <v>1</v>
      </c>
      <c r="I121" s="224"/>
      <c r="J121" s="225">
        <f>ROUND(I121*H121,2)</f>
        <v>0</v>
      </c>
      <c r="K121" s="221" t="s">
        <v>21</v>
      </c>
      <c r="L121" s="45"/>
      <c r="M121" s="226" t="s">
        <v>21</v>
      </c>
      <c r="N121" s="227" t="s">
        <v>47</v>
      </c>
      <c r="O121" s="85"/>
      <c r="P121" s="228">
        <f>O121*H121</f>
        <v>0</v>
      </c>
      <c r="Q121" s="228">
        <v>0</v>
      </c>
      <c r="R121" s="228">
        <f>Q121*H121</f>
        <v>0</v>
      </c>
      <c r="S121" s="228">
        <v>0</v>
      </c>
      <c r="T121" s="229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30" t="s">
        <v>515</v>
      </c>
      <c r="AT121" s="230" t="s">
        <v>127</v>
      </c>
      <c r="AU121" s="230" t="s">
        <v>86</v>
      </c>
      <c r="AY121" s="18" t="s">
        <v>124</v>
      </c>
      <c r="BE121" s="231">
        <f>IF(N121="základní",J121,0)</f>
        <v>0</v>
      </c>
      <c r="BF121" s="231">
        <f>IF(N121="snížená",J121,0)</f>
        <v>0</v>
      </c>
      <c r="BG121" s="231">
        <f>IF(N121="zákl. přenesená",J121,0)</f>
        <v>0</v>
      </c>
      <c r="BH121" s="231">
        <f>IF(N121="sníž. přenesená",J121,0)</f>
        <v>0</v>
      </c>
      <c r="BI121" s="231">
        <f>IF(N121="nulová",J121,0)</f>
        <v>0</v>
      </c>
      <c r="BJ121" s="18" t="s">
        <v>84</v>
      </c>
      <c r="BK121" s="231">
        <f>ROUND(I121*H121,2)</f>
        <v>0</v>
      </c>
      <c r="BL121" s="18" t="s">
        <v>515</v>
      </c>
      <c r="BM121" s="230" t="s">
        <v>549</v>
      </c>
    </row>
    <row r="122" s="2" customFormat="1">
      <c r="A122" s="39"/>
      <c r="B122" s="40"/>
      <c r="C122" s="41"/>
      <c r="D122" s="232" t="s">
        <v>134</v>
      </c>
      <c r="E122" s="41"/>
      <c r="F122" s="233" t="s">
        <v>548</v>
      </c>
      <c r="G122" s="41"/>
      <c r="H122" s="41"/>
      <c r="I122" s="137"/>
      <c r="J122" s="41"/>
      <c r="K122" s="41"/>
      <c r="L122" s="45"/>
      <c r="M122" s="234"/>
      <c r="N122" s="235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134</v>
      </c>
      <c r="AU122" s="18" t="s">
        <v>86</v>
      </c>
    </row>
    <row r="123" s="2" customFormat="1">
      <c r="A123" s="39"/>
      <c r="B123" s="40"/>
      <c r="C123" s="41"/>
      <c r="D123" s="232" t="s">
        <v>138</v>
      </c>
      <c r="E123" s="41"/>
      <c r="F123" s="236" t="s">
        <v>550</v>
      </c>
      <c r="G123" s="41"/>
      <c r="H123" s="41"/>
      <c r="I123" s="137"/>
      <c r="J123" s="41"/>
      <c r="K123" s="41"/>
      <c r="L123" s="45"/>
      <c r="M123" s="234"/>
      <c r="N123" s="235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138</v>
      </c>
      <c r="AU123" s="18" t="s">
        <v>86</v>
      </c>
    </row>
    <row r="124" s="12" customFormat="1" ht="22.8" customHeight="1">
      <c r="A124" s="12"/>
      <c r="B124" s="203"/>
      <c r="C124" s="204"/>
      <c r="D124" s="205" t="s">
        <v>75</v>
      </c>
      <c r="E124" s="217" t="s">
        <v>551</v>
      </c>
      <c r="F124" s="217" t="s">
        <v>552</v>
      </c>
      <c r="G124" s="204"/>
      <c r="H124" s="204"/>
      <c r="I124" s="207"/>
      <c r="J124" s="218">
        <f>BK124</f>
        <v>0</v>
      </c>
      <c r="K124" s="204"/>
      <c r="L124" s="209"/>
      <c r="M124" s="210"/>
      <c r="N124" s="211"/>
      <c r="O124" s="211"/>
      <c r="P124" s="212">
        <f>SUM(P125:P136)</f>
        <v>0</v>
      </c>
      <c r="Q124" s="211"/>
      <c r="R124" s="212">
        <f>SUM(R125:R136)</f>
        <v>0</v>
      </c>
      <c r="S124" s="211"/>
      <c r="T124" s="213">
        <f>SUM(T125:T136)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166</v>
      </c>
      <c r="AT124" s="215" t="s">
        <v>75</v>
      </c>
      <c r="AU124" s="215" t="s">
        <v>84</v>
      </c>
      <c r="AY124" s="214" t="s">
        <v>124</v>
      </c>
      <c r="BK124" s="216">
        <f>SUM(BK125:BK136)</f>
        <v>0</v>
      </c>
    </row>
    <row r="125" s="2" customFormat="1" ht="16.5" customHeight="1">
      <c r="A125" s="39"/>
      <c r="B125" s="40"/>
      <c r="C125" s="219" t="s">
        <v>225</v>
      </c>
      <c r="D125" s="219" t="s">
        <v>127</v>
      </c>
      <c r="E125" s="220" t="s">
        <v>553</v>
      </c>
      <c r="F125" s="221" t="s">
        <v>554</v>
      </c>
      <c r="G125" s="222" t="s">
        <v>296</v>
      </c>
      <c r="H125" s="223">
        <v>1</v>
      </c>
      <c r="I125" s="224"/>
      <c r="J125" s="225">
        <f>ROUND(I125*H125,2)</f>
        <v>0</v>
      </c>
      <c r="K125" s="221" t="s">
        <v>21</v>
      </c>
      <c r="L125" s="45"/>
      <c r="M125" s="226" t="s">
        <v>21</v>
      </c>
      <c r="N125" s="227" t="s">
        <v>47</v>
      </c>
      <c r="O125" s="85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0" t="s">
        <v>515</v>
      </c>
      <c r="AT125" s="230" t="s">
        <v>127</v>
      </c>
      <c r="AU125" s="230" t="s">
        <v>86</v>
      </c>
      <c r="AY125" s="18" t="s">
        <v>124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8" t="s">
        <v>84</v>
      </c>
      <c r="BK125" s="231">
        <f>ROUND(I125*H125,2)</f>
        <v>0</v>
      </c>
      <c r="BL125" s="18" t="s">
        <v>515</v>
      </c>
      <c r="BM125" s="230" t="s">
        <v>555</v>
      </c>
    </row>
    <row r="126" s="2" customFormat="1">
      <c r="A126" s="39"/>
      <c r="B126" s="40"/>
      <c r="C126" s="41"/>
      <c r="D126" s="232" t="s">
        <v>134</v>
      </c>
      <c r="E126" s="41"/>
      <c r="F126" s="233" t="s">
        <v>554</v>
      </c>
      <c r="G126" s="41"/>
      <c r="H126" s="41"/>
      <c r="I126" s="137"/>
      <c r="J126" s="41"/>
      <c r="K126" s="41"/>
      <c r="L126" s="45"/>
      <c r="M126" s="234"/>
      <c r="N126" s="235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134</v>
      </c>
      <c r="AU126" s="18" t="s">
        <v>86</v>
      </c>
    </row>
    <row r="127" s="2" customFormat="1">
      <c r="A127" s="39"/>
      <c r="B127" s="40"/>
      <c r="C127" s="41"/>
      <c r="D127" s="232" t="s">
        <v>138</v>
      </c>
      <c r="E127" s="41"/>
      <c r="F127" s="236" t="s">
        <v>556</v>
      </c>
      <c r="G127" s="41"/>
      <c r="H127" s="41"/>
      <c r="I127" s="137"/>
      <c r="J127" s="41"/>
      <c r="K127" s="41"/>
      <c r="L127" s="45"/>
      <c r="M127" s="234"/>
      <c r="N127" s="235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138</v>
      </c>
      <c r="AU127" s="18" t="s">
        <v>86</v>
      </c>
    </row>
    <row r="128" s="2" customFormat="1" ht="16.5" customHeight="1">
      <c r="A128" s="39"/>
      <c r="B128" s="40"/>
      <c r="C128" s="219" t="s">
        <v>235</v>
      </c>
      <c r="D128" s="219" t="s">
        <v>127</v>
      </c>
      <c r="E128" s="220" t="s">
        <v>557</v>
      </c>
      <c r="F128" s="221" t="s">
        <v>558</v>
      </c>
      <c r="G128" s="222" t="s">
        <v>296</v>
      </c>
      <c r="H128" s="223">
        <v>1</v>
      </c>
      <c r="I128" s="224"/>
      <c r="J128" s="225">
        <f>ROUND(I128*H128,2)</f>
        <v>0</v>
      </c>
      <c r="K128" s="221" t="s">
        <v>21</v>
      </c>
      <c r="L128" s="45"/>
      <c r="M128" s="226" t="s">
        <v>21</v>
      </c>
      <c r="N128" s="227" t="s">
        <v>47</v>
      </c>
      <c r="O128" s="85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0" t="s">
        <v>515</v>
      </c>
      <c r="AT128" s="230" t="s">
        <v>127</v>
      </c>
      <c r="AU128" s="230" t="s">
        <v>86</v>
      </c>
      <c r="AY128" s="18" t="s">
        <v>124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8" t="s">
        <v>84</v>
      </c>
      <c r="BK128" s="231">
        <f>ROUND(I128*H128,2)</f>
        <v>0</v>
      </c>
      <c r="BL128" s="18" t="s">
        <v>515</v>
      </c>
      <c r="BM128" s="230" t="s">
        <v>559</v>
      </c>
    </row>
    <row r="129" s="2" customFormat="1">
      <c r="A129" s="39"/>
      <c r="B129" s="40"/>
      <c r="C129" s="41"/>
      <c r="D129" s="232" t="s">
        <v>134</v>
      </c>
      <c r="E129" s="41"/>
      <c r="F129" s="233" t="s">
        <v>558</v>
      </c>
      <c r="G129" s="41"/>
      <c r="H129" s="41"/>
      <c r="I129" s="137"/>
      <c r="J129" s="41"/>
      <c r="K129" s="41"/>
      <c r="L129" s="45"/>
      <c r="M129" s="234"/>
      <c r="N129" s="235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134</v>
      </c>
      <c r="AU129" s="18" t="s">
        <v>86</v>
      </c>
    </row>
    <row r="130" s="2" customFormat="1">
      <c r="A130" s="39"/>
      <c r="B130" s="40"/>
      <c r="C130" s="41"/>
      <c r="D130" s="232" t="s">
        <v>138</v>
      </c>
      <c r="E130" s="41"/>
      <c r="F130" s="236" t="s">
        <v>560</v>
      </c>
      <c r="G130" s="41"/>
      <c r="H130" s="41"/>
      <c r="I130" s="137"/>
      <c r="J130" s="41"/>
      <c r="K130" s="41"/>
      <c r="L130" s="45"/>
      <c r="M130" s="234"/>
      <c r="N130" s="235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138</v>
      </c>
      <c r="AU130" s="18" t="s">
        <v>86</v>
      </c>
    </row>
    <row r="131" s="2" customFormat="1" ht="16.5" customHeight="1">
      <c r="A131" s="39"/>
      <c r="B131" s="40"/>
      <c r="C131" s="219" t="s">
        <v>8</v>
      </c>
      <c r="D131" s="219" t="s">
        <v>127</v>
      </c>
      <c r="E131" s="220" t="s">
        <v>561</v>
      </c>
      <c r="F131" s="221" t="s">
        <v>562</v>
      </c>
      <c r="G131" s="222" t="s">
        <v>296</v>
      </c>
      <c r="H131" s="223">
        <v>1</v>
      </c>
      <c r="I131" s="224"/>
      <c r="J131" s="225">
        <f>ROUND(I131*H131,2)</f>
        <v>0</v>
      </c>
      <c r="K131" s="221" t="s">
        <v>21</v>
      </c>
      <c r="L131" s="45"/>
      <c r="M131" s="226" t="s">
        <v>21</v>
      </c>
      <c r="N131" s="227" t="s">
        <v>47</v>
      </c>
      <c r="O131" s="85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0" t="s">
        <v>515</v>
      </c>
      <c r="AT131" s="230" t="s">
        <v>127</v>
      </c>
      <c r="AU131" s="230" t="s">
        <v>86</v>
      </c>
      <c r="AY131" s="18" t="s">
        <v>124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8" t="s">
        <v>84</v>
      </c>
      <c r="BK131" s="231">
        <f>ROUND(I131*H131,2)</f>
        <v>0</v>
      </c>
      <c r="BL131" s="18" t="s">
        <v>515</v>
      </c>
      <c r="BM131" s="230" t="s">
        <v>563</v>
      </c>
    </row>
    <row r="132" s="2" customFormat="1">
      <c r="A132" s="39"/>
      <c r="B132" s="40"/>
      <c r="C132" s="41"/>
      <c r="D132" s="232" t="s">
        <v>134</v>
      </c>
      <c r="E132" s="41"/>
      <c r="F132" s="233" t="s">
        <v>564</v>
      </c>
      <c r="G132" s="41"/>
      <c r="H132" s="41"/>
      <c r="I132" s="137"/>
      <c r="J132" s="41"/>
      <c r="K132" s="41"/>
      <c r="L132" s="45"/>
      <c r="M132" s="234"/>
      <c r="N132" s="235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134</v>
      </c>
      <c r="AU132" s="18" t="s">
        <v>86</v>
      </c>
    </row>
    <row r="133" s="2" customFormat="1">
      <c r="A133" s="39"/>
      <c r="B133" s="40"/>
      <c r="C133" s="41"/>
      <c r="D133" s="232" t="s">
        <v>138</v>
      </c>
      <c r="E133" s="41"/>
      <c r="F133" s="236" t="s">
        <v>565</v>
      </c>
      <c r="G133" s="41"/>
      <c r="H133" s="41"/>
      <c r="I133" s="137"/>
      <c r="J133" s="41"/>
      <c r="K133" s="41"/>
      <c r="L133" s="45"/>
      <c r="M133" s="234"/>
      <c r="N133" s="235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138</v>
      </c>
      <c r="AU133" s="18" t="s">
        <v>86</v>
      </c>
    </row>
    <row r="134" s="2" customFormat="1" ht="16.5" customHeight="1">
      <c r="A134" s="39"/>
      <c r="B134" s="40"/>
      <c r="C134" s="219" t="s">
        <v>251</v>
      </c>
      <c r="D134" s="219" t="s">
        <v>127</v>
      </c>
      <c r="E134" s="220" t="s">
        <v>566</v>
      </c>
      <c r="F134" s="221" t="s">
        <v>567</v>
      </c>
      <c r="G134" s="222" t="s">
        <v>296</v>
      </c>
      <c r="H134" s="223">
        <v>1</v>
      </c>
      <c r="I134" s="224"/>
      <c r="J134" s="225">
        <f>ROUND(I134*H134,2)</f>
        <v>0</v>
      </c>
      <c r="K134" s="221" t="s">
        <v>21</v>
      </c>
      <c r="L134" s="45"/>
      <c r="M134" s="226" t="s">
        <v>21</v>
      </c>
      <c r="N134" s="227" t="s">
        <v>47</v>
      </c>
      <c r="O134" s="85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0" t="s">
        <v>515</v>
      </c>
      <c r="AT134" s="230" t="s">
        <v>127</v>
      </c>
      <c r="AU134" s="230" t="s">
        <v>86</v>
      </c>
      <c r="AY134" s="18" t="s">
        <v>124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8" t="s">
        <v>84</v>
      </c>
      <c r="BK134" s="231">
        <f>ROUND(I134*H134,2)</f>
        <v>0</v>
      </c>
      <c r="BL134" s="18" t="s">
        <v>515</v>
      </c>
      <c r="BM134" s="230" t="s">
        <v>568</v>
      </c>
    </row>
    <row r="135" s="2" customFormat="1">
      <c r="A135" s="39"/>
      <c r="B135" s="40"/>
      <c r="C135" s="41"/>
      <c r="D135" s="232" t="s">
        <v>134</v>
      </c>
      <c r="E135" s="41"/>
      <c r="F135" s="233" t="s">
        <v>569</v>
      </c>
      <c r="G135" s="41"/>
      <c r="H135" s="41"/>
      <c r="I135" s="137"/>
      <c r="J135" s="41"/>
      <c r="K135" s="41"/>
      <c r="L135" s="45"/>
      <c r="M135" s="234"/>
      <c r="N135" s="235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134</v>
      </c>
      <c r="AU135" s="18" t="s">
        <v>86</v>
      </c>
    </row>
    <row r="136" s="2" customFormat="1">
      <c r="A136" s="39"/>
      <c r="B136" s="40"/>
      <c r="C136" s="41"/>
      <c r="D136" s="232" t="s">
        <v>138</v>
      </c>
      <c r="E136" s="41"/>
      <c r="F136" s="236" t="s">
        <v>570</v>
      </c>
      <c r="G136" s="41"/>
      <c r="H136" s="41"/>
      <c r="I136" s="137"/>
      <c r="J136" s="41"/>
      <c r="K136" s="41"/>
      <c r="L136" s="45"/>
      <c r="M136" s="234"/>
      <c r="N136" s="235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138</v>
      </c>
      <c r="AU136" s="18" t="s">
        <v>86</v>
      </c>
    </row>
    <row r="137" s="12" customFormat="1" ht="22.8" customHeight="1">
      <c r="A137" s="12"/>
      <c r="B137" s="203"/>
      <c r="C137" s="204"/>
      <c r="D137" s="205" t="s">
        <v>75</v>
      </c>
      <c r="E137" s="217" t="s">
        <v>571</v>
      </c>
      <c r="F137" s="217" t="s">
        <v>572</v>
      </c>
      <c r="G137" s="204"/>
      <c r="H137" s="204"/>
      <c r="I137" s="207"/>
      <c r="J137" s="218">
        <f>BK137</f>
        <v>0</v>
      </c>
      <c r="K137" s="204"/>
      <c r="L137" s="209"/>
      <c r="M137" s="210"/>
      <c r="N137" s="211"/>
      <c r="O137" s="211"/>
      <c r="P137" s="212">
        <f>SUM(P138:P139)</f>
        <v>0</v>
      </c>
      <c r="Q137" s="211"/>
      <c r="R137" s="212">
        <f>SUM(R138:R139)</f>
        <v>0</v>
      </c>
      <c r="S137" s="211"/>
      <c r="T137" s="213">
        <f>SUM(T138:T139)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4" t="s">
        <v>166</v>
      </c>
      <c r="AT137" s="215" t="s">
        <v>75</v>
      </c>
      <c r="AU137" s="215" t="s">
        <v>84</v>
      </c>
      <c r="AY137" s="214" t="s">
        <v>124</v>
      </c>
      <c r="BK137" s="216">
        <f>SUM(BK138:BK139)</f>
        <v>0</v>
      </c>
    </row>
    <row r="138" s="2" customFormat="1" ht="16.5" customHeight="1">
      <c r="A138" s="39"/>
      <c r="B138" s="40"/>
      <c r="C138" s="219" t="s">
        <v>257</v>
      </c>
      <c r="D138" s="219" t="s">
        <v>127</v>
      </c>
      <c r="E138" s="220" t="s">
        <v>573</v>
      </c>
      <c r="F138" s="221" t="s">
        <v>574</v>
      </c>
      <c r="G138" s="222" t="s">
        <v>296</v>
      </c>
      <c r="H138" s="223">
        <v>1</v>
      </c>
      <c r="I138" s="224"/>
      <c r="J138" s="225">
        <f>ROUND(I138*H138,2)</f>
        <v>0</v>
      </c>
      <c r="K138" s="221" t="s">
        <v>575</v>
      </c>
      <c r="L138" s="45"/>
      <c r="M138" s="226" t="s">
        <v>21</v>
      </c>
      <c r="N138" s="227" t="s">
        <v>47</v>
      </c>
      <c r="O138" s="85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0" t="s">
        <v>515</v>
      </c>
      <c r="AT138" s="230" t="s">
        <v>127</v>
      </c>
      <c r="AU138" s="230" t="s">
        <v>86</v>
      </c>
      <c r="AY138" s="18" t="s">
        <v>124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8" t="s">
        <v>84</v>
      </c>
      <c r="BK138" s="231">
        <f>ROUND(I138*H138,2)</f>
        <v>0</v>
      </c>
      <c r="BL138" s="18" t="s">
        <v>515</v>
      </c>
      <c r="BM138" s="230" t="s">
        <v>576</v>
      </c>
    </row>
    <row r="139" s="2" customFormat="1">
      <c r="A139" s="39"/>
      <c r="B139" s="40"/>
      <c r="C139" s="41"/>
      <c r="D139" s="232" t="s">
        <v>134</v>
      </c>
      <c r="E139" s="41"/>
      <c r="F139" s="233" t="s">
        <v>574</v>
      </c>
      <c r="G139" s="41"/>
      <c r="H139" s="41"/>
      <c r="I139" s="137"/>
      <c r="J139" s="41"/>
      <c r="K139" s="41"/>
      <c r="L139" s="45"/>
      <c r="M139" s="234"/>
      <c r="N139" s="235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134</v>
      </c>
      <c r="AU139" s="18" t="s">
        <v>86</v>
      </c>
    </row>
    <row r="140" s="12" customFormat="1" ht="22.8" customHeight="1">
      <c r="A140" s="12"/>
      <c r="B140" s="203"/>
      <c r="C140" s="204"/>
      <c r="D140" s="205" t="s">
        <v>75</v>
      </c>
      <c r="E140" s="217" t="s">
        <v>577</v>
      </c>
      <c r="F140" s="217" t="s">
        <v>578</v>
      </c>
      <c r="G140" s="204"/>
      <c r="H140" s="204"/>
      <c r="I140" s="207"/>
      <c r="J140" s="218">
        <f>BK140</f>
        <v>0</v>
      </c>
      <c r="K140" s="204"/>
      <c r="L140" s="209"/>
      <c r="M140" s="210"/>
      <c r="N140" s="211"/>
      <c r="O140" s="211"/>
      <c r="P140" s="212">
        <f>SUM(P141:P143)</f>
        <v>0</v>
      </c>
      <c r="Q140" s="211"/>
      <c r="R140" s="212">
        <f>SUM(R141:R143)</f>
        <v>0</v>
      </c>
      <c r="S140" s="211"/>
      <c r="T140" s="213">
        <f>SUM(T141:T143)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4" t="s">
        <v>166</v>
      </c>
      <c r="AT140" s="215" t="s">
        <v>75</v>
      </c>
      <c r="AU140" s="215" t="s">
        <v>84</v>
      </c>
      <c r="AY140" s="214" t="s">
        <v>124</v>
      </c>
      <c r="BK140" s="216">
        <f>SUM(BK141:BK143)</f>
        <v>0</v>
      </c>
    </row>
    <row r="141" s="2" customFormat="1" ht="16.5" customHeight="1">
      <c r="A141" s="39"/>
      <c r="B141" s="40"/>
      <c r="C141" s="219" t="s">
        <v>267</v>
      </c>
      <c r="D141" s="219" t="s">
        <v>127</v>
      </c>
      <c r="E141" s="220" t="s">
        <v>579</v>
      </c>
      <c r="F141" s="221" t="s">
        <v>580</v>
      </c>
      <c r="G141" s="222" t="s">
        <v>296</v>
      </c>
      <c r="H141" s="223">
        <v>1</v>
      </c>
      <c r="I141" s="224"/>
      <c r="J141" s="225">
        <f>ROUND(I141*H141,2)</f>
        <v>0</v>
      </c>
      <c r="K141" s="221" t="s">
        <v>21</v>
      </c>
      <c r="L141" s="45"/>
      <c r="M141" s="226" t="s">
        <v>21</v>
      </c>
      <c r="N141" s="227" t="s">
        <v>47</v>
      </c>
      <c r="O141" s="85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515</v>
      </c>
      <c r="AT141" s="230" t="s">
        <v>127</v>
      </c>
      <c r="AU141" s="230" t="s">
        <v>86</v>
      </c>
      <c r="AY141" s="18" t="s">
        <v>124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8" t="s">
        <v>84</v>
      </c>
      <c r="BK141" s="231">
        <f>ROUND(I141*H141,2)</f>
        <v>0</v>
      </c>
      <c r="BL141" s="18" t="s">
        <v>515</v>
      </c>
      <c r="BM141" s="230" t="s">
        <v>581</v>
      </c>
    </row>
    <row r="142" s="2" customFormat="1">
      <c r="A142" s="39"/>
      <c r="B142" s="40"/>
      <c r="C142" s="41"/>
      <c r="D142" s="232" t="s">
        <v>134</v>
      </c>
      <c r="E142" s="41"/>
      <c r="F142" s="233" t="s">
        <v>582</v>
      </c>
      <c r="G142" s="41"/>
      <c r="H142" s="41"/>
      <c r="I142" s="137"/>
      <c r="J142" s="41"/>
      <c r="K142" s="41"/>
      <c r="L142" s="45"/>
      <c r="M142" s="234"/>
      <c r="N142" s="235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134</v>
      </c>
      <c r="AU142" s="18" t="s">
        <v>86</v>
      </c>
    </row>
    <row r="143" s="2" customFormat="1">
      <c r="A143" s="39"/>
      <c r="B143" s="40"/>
      <c r="C143" s="41"/>
      <c r="D143" s="232" t="s">
        <v>138</v>
      </c>
      <c r="E143" s="41"/>
      <c r="F143" s="236" t="s">
        <v>583</v>
      </c>
      <c r="G143" s="41"/>
      <c r="H143" s="41"/>
      <c r="I143" s="137"/>
      <c r="J143" s="41"/>
      <c r="K143" s="41"/>
      <c r="L143" s="45"/>
      <c r="M143" s="280"/>
      <c r="N143" s="281"/>
      <c r="O143" s="282"/>
      <c r="P143" s="282"/>
      <c r="Q143" s="282"/>
      <c r="R143" s="282"/>
      <c r="S143" s="282"/>
      <c r="T143" s="283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138</v>
      </c>
      <c r="AU143" s="18" t="s">
        <v>86</v>
      </c>
    </row>
    <row r="144" s="2" customFormat="1" ht="6.96" customHeight="1">
      <c r="A144" s="39"/>
      <c r="B144" s="60"/>
      <c r="C144" s="61"/>
      <c r="D144" s="61"/>
      <c r="E144" s="61"/>
      <c r="F144" s="61"/>
      <c r="G144" s="61"/>
      <c r="H144" s="61"/>
      <c r="I144" s="167"/>
      <c r="J144" s="61"/>
      <c r="K144" s="61"/>
      <c r="L144" s="45"/>
      <c r="M144" s="39"/>
      <c r="O144" s="39"/>
      <c r="P144" s="39"/>
      <c r="Q144" s="39"/>
      <c r="R144" s="39"/>
      <c r="S144" s="39"/>
      <c r="T144" s="39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</row>
  </sheetData>
  <sheetProtection sheet="1" autoFilter="0" formatColumns="0" formatRows="0" objects="1" scenarios="1" spinCount="100000" saltValue="nF0Lj4v+m8E/8/fzvtAnK0PLueo7dTz1QdgHUjdC7WuS2o+7yNrr7a3Hwd4zTgJ+qzpBXCUojumgX08DN6LFcA==" hashValue="qrI5sYkIAK9QlCEC/42LBwtCzcGgqYxCRF0T6uZVr0rLYCnt8/Pf3IGuKygCYA6ZB4dASspu2qaAtKaPwW7o+w==" algorithmName="SHA-512" password="CC35"/>
  <autoFilter ref="C85:K143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sheetFormatPr defaultRowHeight="13.5"/>
  <cols>
    <col min="1" max="1" width="8.33" style="284" customWidth="1"/>
    <col min="2" max="2" width="1.664063" style="284" customWidth="1"/>
    <col min="3" max="4" width="5" style="284" customWidth="1"/>
    <col min="5" max="5" width="11.67" style="284" customWidth="1"/>
    <col min="6" max="6" width="9.17" style="284" customWidth="1"/>
    <col min="7" max="7" width="5" style="284" customWidth="1"/>
    <col min="8" max="8" width="77.83" style="284" customWidth="1"/>
    <col min="9" max="10" width="20" style="284" customWidth="1"/>
    <col min="11" max="11" width="1.664063" style="284" customWidth="1"/>
  </cols>
  <sheetData>
    <row r="1" s="1" customFormat="1" ht="37.5" customHeight="1"/>
    <row r="2" s="1" customFormat="1" ht="7.5" customHeight="1">
      <c r="B2" s="285"/>
      <c r="C2" s="286"/>
      <c r="D2" s="286"/>
      <c r="E2" s="286"/>
      <c r="F2" s="286"/>
      <c r="G2" s="286"/>
      <c r="H2" s="286"/>
      <c r="I2" s="286"/>
      <c r="J2" s="286"/>
      <c r="K2" s="287"/>
    </row>
    <row r="3" s="16" customFormat="1" ht="45" customHeight="1">
      <c r="B3" s="288"/>
      <c r="C3" s="289" t="s">
        <v>584</v>
      </c>
      <c r="D3" s="289"/>
      <c r="E3" s="289"/>
      <c r="F3" s="289"/>
      <c r="G3" s="289"/>
      <c r="H3" s="289"/>
      <c r="I3" s="289"/>
      <c r="J3" s="289"/>
      <c r="K3" s="290"/>
    </row>
    <row r="4" s="1" customFormat="1" ht="25.5" customHeight="1">
      <c r="B4" s="291"/>
      <c r="C4" s="292" t="s">
        <v>585</v>
      </c>
      <c r="D4" s="292"/>
      <c r="E4" s="292"/>
      <c r="F4" s="292"/>
      <c r="G4" s="292"/>
      <c r="H4" s="292"/>
      <c r="I4" s="292"/>
      <c r="J4" s="292"/>
      <c r="K4" s="293"/>
    </row>
    <row r="5" s="1" customFormat="1" ht="5.25" customHeight="1">
      <c r="B5" s="291"/>
      <c r="C5" s="294"/>
      <c r="D5" s="294"/>
      <c r="E5" s="294"/>
      <c r="F5" s="294"/>
      <c r="G5" s="294"/>
      <c r="H5" s="294"/>
      <c r="I5" s="294"/>
      <c r="J5" s="294"/>
      <c r="K5" s="293"/>
    </row>
    <row r="6" s="1" customFormat="1" ht="15" customHeight="1">
      <c r="B6" s="291"/>
      <c r="C6" s="295" t="s">
        <v>586</v>
      </c>
      <c r="D6" s="295"/>
      <c r="E6" s="295"/>
      <c r="F6" s="295"/>
      <c r="G6" s="295"/>
      <c r="H6" s="295"/>
      <c r="I6" s="295"/>
      <c r="J6" s="295"/>
      <c r="K6" s="293"/>
    </row>
    <row r="7" s="1" customFormat="1" ht="15" customHeight="1">
      <c r="B7" s="296"/>
      <c r="C7" s="295" t="s">
        <v>587</v>
      </c>
      <c r="D7" s="295"/>
      <c r="E7" s="295"/>
      <c r="F7" s="295"/>
      <c r="G7" s="295"/>
      <c r="H7" s="295"/>
      <c r="I7" s="295"/>
      <c r="J7" s="295"/>
      <c r="K7" s="293"/>
    </row>
    <row r="8" s="1" customFormat="1" ht="12.75" customHeight="1">
      <c r="B8" s="296"/>
      <c r="C8" s="295"/>
      <c r="D8" s="295"/>
      <c r="E8" s="295"/>
      <c r="F8" s="295"/>
      <c r="G8" s="295"/>
      <c r="H8" s="295"/>
      <c r="I8" s="295"/>
      <c r="J8" s="295"/>
      <c r="K8" s="293"/>
    </row>
    <row r="9" s="1" customFormat="1" ht="15" customHeight="1">
      <c r="B9" s="296"/>
      <c r="C9" s="295" t="s">
        <v>588</v>
      </c>
      <c r="D9" s="295"/>
      <c r="E9" s="295"/>
      <c r="F9" s="295"/>
      <c r="G9" s="295"/>
      <c r="H9" s="295"/>
      <c r="I9" s="295"/>
      <c r="J9" s="295"/>
      <c r="K9" s="293"/>
    </row>
    <row r="10" s="1" customFormat="1" ht="15" customHeight="1">
      <c r="B10" s="296"/>
      <c r="C10" s="295"/>
      <c r="D10" s="295" t="s">
        <v>589</v>
      </c>
      <c r="E10" s="295"/>
      <c r="F10" s="295"/>
      <c r="G10" s="295"/>
      <c r="H10" s="295"/>
      <c r="I10" s="295"/>
      <c r="J10" s="295"/>
      <c r="K10" s="293"/>
    </row>
    <row r="11" s="1" customFormat="1" ht="15" customHeight="1">
      <c r="B11" s="296"/>
      <c r="C11" s="297"/>
      <c r="D11" s="295" t="s">
        <v>590</v>
      </c>
      <c r="E11" s="295"/>
      <c r="F11" s="295"/>
      <c r="G11" s="295"/>
      <c r="H11" s="295"/>
      <c r="I11" s="295"/>
      <c r="J11" s="295"/>
      <c r="K11" s="293"/>
    </row>
    <row r="12" s="1" customFormat="1" ht="15" customHeight="1">
      <c r="B12" s="296"/>
      <c r="C12" s="297"/>
      <c r="D12" s="295"/>
      <c r="E12" s="295"/>
      <c r="F12" s="295"/>
      <c r="G12" s="295"/>
      <c r="H12" s="295"/>
      <c r="I12" s="295"/>
      <c r="J12" s="295"/>
      <c r="K12" s="293"/>
    </row>
    <row r="13" s="1" customFormat="1" ht="15" customHeight="1">
      <c r="B13" s="296"/>
      <c r="C13" s="297"/>
      <c r="D13" s="298" t="s">
        <v>591</v>
      </c>
      <c r="E13" s="295"/>
      <c r="F13" s="295"/>
      <c r="G13" s="295"/>
      <c r="H13" s="295"/>
      <c r="I13" s="295"/>
      <c r="J13" s="295"/>
      <c r="K13" s="293"/>
    </row>
    <row r="14" s="1" customFormat="1" ht="12.75" customHeight="1">
      <c r="B14" s="296"/>
      <c r="C14" s="297"/>
      <c r="D14" s="297"/>
      <c r="E14" s="297"/>
      <c r="F14" s="297"/>
      <c r="G14" s="297"/>
      <c r="H14" s="297"/>
      <c r="I14" s="297"/>
      <c r="J14" s="297"/>
      <c r="K14" s="293"/>
    </row>
    <row r="15" s="1" customFormat="1" ht="15" customHeight="1">
      <c r="B15" s="296"/>
      <c r="C15" s="297"/>
      <c r="D15" s="295" t="s">
        <v>592</v>
      </c>
      <c r="E15" s="295"/>
      <c r="F15" s="295"/>
      <c r="G15" s="295"/>
      <c r="H15" s="295"/>
      <c r="I15" s="295"/>
      <c r="J15" s="295"/>
      <c r="K15" s="293"/>
    </row>
    <row r="16" s="1" customFormat="1" ht="15" customHeight="1">
      <c r="B16" s="296"/>
      <c r="C16" s="297"/>
      <c r="D16" s="295" t="s">
        <v>593</v>
      </c>
      <c r="E16" s="295"/>
      <c r="F16" s="295"/>
      <c r="G16" s="295"/>
      <c r="H16" s="295"/>
      <c r="I16" s="295"/>
      <c r="J16" s="295"/>
      <c r="K16" s="293"/>
    </row>
    <row r="17" s="1" customFormat="1" ht="15" customHeight="1">
      <c r="B17" s="296"/>
      <c r="C17" s="297"/>
      <c r="D17" s="295" t="s">
        <v>594</v>
      </c>
      <c r="E17" s="295"/>
      <c r="F17" s="295"/>
      <c r="G17" s="295"/>
      <c r="H17" s="295"/>
      <c r="I17" s="295"/>
      <c r="J17" s="295"/>
      <c r="K17" s="293"/>
    </row>
    <row r="18" s="1" customFormat="1" ht="15" customHeight="1">
      <c r="B18" s="296"/>
      <c r="C18" s="297"/>
      <c r="D18" s="297"/>
      <c r="E18" s="299" t="s">
        <v>83</v>
      </c>
      <c r="F18" s="295" t="s">
        <v>595</v>
      </c>
      <c r="G18" s="295"/>
      <c r="H18" s="295"/>
      <c r="I18" s="295"/>
      <c r="J18" s="295"/>
      <c r="K18" s="293"/>
    </row>
    <row r="19" s="1" customFormat="1" ht="15" customHeight="1">
      <c r="B19" s="296"/>
      <c r="C19" s="297"/>
      <c r="D19" s="297"/>
      <c r="E19" s="299" t="s">
        <v>596</v>
      </c>
      <c r="F19" s="295" t="s">
        <v>597</v>
      </c>
      <c r="G19" s="295"/>
      <c r="H19" s="295"/>
      <c r="I19" s="295"/>
      <c r="J19" s="295"/>
      <c r="K19" s="293"/>
    </row>
    <row r="20" s="1" customFormat="1" ht="15" customHeight="1">
      <c r="B20" s="296"/>
      <c r="C20" s="297"/>
      <c r="D20" s="297"/>
      <c r="E20" s="299" t="s">
        <v>598</v>
      </c>
      <c r="F20" s="295" t="s">
        <v>599</v>
      </c>
      <c r="G20" s="295"/>
      <c r="H20" s="295"/>
      <c r="I20" s="295"/>
      <c r="J20" s="295"/>
      <c r="K20" s="293"/>
    </row>
    <row r="21" s="1" customFormat="1" ht="15" customHeight="1">
      <c r="B21" s="296"/>
      <c r="C21" s="297"/>
      <c r="D21" s="297"/>
      <c r="E21" s="299" t="s">
        <v>93</v>
      </c>
      <c r="F21" s="295" t="s">
        <v>94</v>
      </c>
      <c r="G21" s="295"/>
      <c r="H21" s="295"/>
      <c r="I21" s="295"/>
      <c r="J21" s="295"/>
      <c r="K21" s="293"/>
    </row>
    <row r="22" s="1" customFormat="1" ht="15" customHeight="1">
      <c r="B22" s="296"/>
      <c r="C22" s="297"/>
      <c r="D22" s="297"/>
      <c r="E22" s="299" t="s">
        <v>600</v>
      </c>
      <c r="F22" s="295" t="s">
        <v>601</v>
      </c>
      <c r="G22" s="295"/>
      <c r="H22" s="295"/>
      <c r="I22" s="295"/>
      <c r="J22" s="295"/>
      <c r="K22" s="293"/>
    </row>
    <row r="23" s="1" customFormat="1" ht="15" customHeight="1">
      <c r="B23" s="296"/>
      <c r="C23" s="297"/>
      <c r="D23" s="297"/>
      <c r="E23" s="299" t="s">
        <v>602</v>
      </c>
      <c r="F23" s="295" t="s">
        <v>603</v>
      </c>
      <c r="G23" s="295"/>
      <c r="H23" s="295"/>
      <c r="I23" s="295"/>
      <c r="J23" s="295"/>
      <c r="K23" s="293"/>
    </row>
    <row r="24" s="1" customFormat="1" ht="12.75" customHeight="1">
      <c r="B24" s="296"/>
      <c r="C24" s="297"/>
      <c r="D24" s="297"/>
      <c r="E24" s="297"/>
      <c r="F24" s="297"/>
      <c r="G24" s="297"/>
      <c r="H24" s="297"/>
      <c r="I24" s="297"/>
      <c r="J24" s="297"/>
      <c r="K24" s="293"/>
    </row>
    <row r="25" s="1" customFormat="1" ht="15" customHeight="1">
      <c r="B25" s="296"/>
      <c r="C25" s="295" t="s">
        <v>604</v>
      </c>
      <c r="D25" s="295"/>
      <c r="E25" s="295"/>
      <c r="F25" s="295"/>
      <c r="G25" s="295"/>
      <c r="H25" s="295"/>
      <c r="I25" s="295"/>
      <c r="J25" s="295"/>
      <c r="K25" s="293"/>
    </row>
    <row r="26" s="1" customFormat="1" ht="15" customHeight="1">
      <c r="B26" s="296"/>
      <c r="C26" s="295" t="s">
        <v>605</v>
      </c>
      <c r="D26" s="295"/>
      <c r="E26" s="295"/>
      <c r="F26" s="295"/>
      <c r="G26" s="295"/>
      <c r="H26" s="295"/>
      <c r="I26" s="295"/>
      <c r="J26" s="295"/>
      <c r="K26" s="293"/>
    </row>
    <row r="27" s="1" customFormat="1" ht="15" customHeight="1">
      <c r="B27" s="296"/>
      <c r="C27" s="295"/>
      <c r="D27" s="295" t="s">
        <v>606</v>
      </c>
      <c r="E27" s="295"/>
      <c r="F27" s="295"/>
      <c r="G27" s="295"/>
      <c r="H27" s="295"/>
      <c r="I27" s="295"/>
      <c r="J27" s="295"/>
      <c r="K27" s="293"/>
    </row>
    <row r="28" s="1" customFormat="1" ht="15" customHeight="1">
      <c r="B28" s="296"/>
      <c r="C28" s="297"/>
      <c r="D28" s="295" t="s">
        <v>607</v>
      </c>
      <c r="E28" s="295"/>
      <c r="F28" s="295"/>
      <c r="G28" s="295"/>
      <c r="H28" s="295"/>
      <c r="I28" s="295"/>
      <c r="J28" s="295"/>
      <c r="K28" s="293"/>
    </row>
    <row r="29" s="1" customFormat="1" ht="12.75" customHeight="1">
      <c r="B29" s="296"/>
      <c r="C29" s="297"/>
      <c r="D29" s="297"/>
      <c r="E29" s="297"/>
      <c r="F29" s="297"/>
      <c r="G29" s="297"/>
      <c r="H29" s="297"/>
      <c r="I29" s="297"/>
      <c r="J29" s="297"/>
      <c r="K29" s="293"/>
    </row>
    <row r="30" s="1" customFormat="1" ht="15" customHeight="1">
      <c r="B30" s="296"/>
      <c r="C30" s="297"/>
      <c r="D30" s="295" t="s">
        <v>608</v>
      </c>
      <c r="E30" s="295"/>
      <c r="F30" s="295"/>
      <c r="G30" s="295"/>
      <c r="H30" s="295"/>
      <c r="I30" s="295"/>
      <c r="J30" s="295"/>
      <c r="K30" s="293"/>
    </row>
    <row r="31" s="1" customFormat="1" ht="15" customHeight="1">
      <c r="B31" s="296"/>
      <c r="C31" s="297"/>
      <c r="D31" s="295" t="s">
        <v>609</v>
      </c>
      <c r="E31" s="295"/>
      <c r="F31" s="295"/>
      <c r="G31" s="295"/>
      <c r="H31" s="295"/>
      <c r="I31" s="295"/>
      <c r="J31" s="295"/>
      <c r="K31" s="293"/>
    </row>
    <row r="32" s="1" customFormat="1" ht="12.75" customHeight="1">
      <c r="B32" s="296"/>
      <c r="C32" s="297"/>
      <c r="D32" s="297"/>
      <c r="E32" s="297"/>
      <c r="F32" s="297"/>
      <c r="G32" s="297"/>
      <c r="H32" s="297"/>
      <c r="I32" s="297"/>
      <c r="J32" s="297"/>
      <c r="K32" s="293"/>
    </row>
    <row r="33" s="1" customFormat="1" ht="15" customHeight="1">
      <c r="B33" s="296"/>
      <c r="C33" s="297"/>
      <c r="D33" s="295" t="s">
        <v>610</v>
      </c>
      <c r="E33" s="295"/>
      <c r="F33" s="295"/>
      <c r="G33" s="295"/>
      <c r="H33" s="295"/>
      <c r="I33" s="295"/>
      <c r="J33" s="295"/>
      <c r="K33" s="293"/>
    </row>
    <row r="34" s="1" customFormat="1" ht="15" customHeight="1">
      <c r="B34" s="296"/>
      <c r="C34" s="297"/>
      <c r="D34" s="295" t="s">
        <v>611</v>
      </c>
      <c r="E34" s="295"/>
      <c r="F34" s="295"/>
      <c r="G34" s="295"/>
      <c r="H34" s="295"/>
      <c r="I34" s="295"/>
      <c r="J34" s="295"/>
      <c r="K34" s="293"/>
    </row>
    <row r="35" s="1" customFormat="1" ht="15" customHeight="1">
      <c r="B35" s="296"/>
      <c r="C35" s="297"/>
      <c r="D35" s="295" t="s">
        <v>612</v>
      </c>
      <c r="E35" s="295"/>
      <c r="F35" s="295"/>
      <c r="G35" s="295"/>
      <c r="H35" s="295"/>
      <c r="I35" s="295"/>
      <c r="J35" s="295"/>
      <c r="K35" s="293"/>
    </row>
    <row r="36" s="1" customFormat="1" ht="15" customHeight="1">
      <c r="B36" s="296"/>
      <c r="C36" s="297"/>
      <c r="D36" s="295"/>
      <c r="E36" s="298" t="s">
        <v>110</v>
      </c>
      <c r="F36" s="295"/>
      <c r="G36" s="295" t="s">
        <v>613</v>
      </c>
      <c r="H36" s="295"/>
      <c r="I36" s="295"/>
      <c r="J36" s="295"/>
      <c r="K36" s="293"/>
    </row>
    <row r="37" s="1" customFormat="1" ht="30.75" customHeight="1">
      <c r="B37" s="296"/>
      <c r="C37" s="297"/>
      <c r="D37" s="295"/>
      <c r="E37" s="298" t="s">
        <v>614</v>
      </c>
      <c r="F37" s="295"/>
      <c r="G37" s="295" t="s">
        <v>615</v>
      </c>
      <c r="H37" s="295"/>
      <c r="I37" s="295"/>
      <c r="J37" s="295"/>
      <c r="K37" s="293"/>
    </row>
    <row r="38" s="1" customFormat="1" ht="15" customHeight="1">
      <c r="B38" s="296"/>
      <c r="C38" s="297"/>
      <c r="D38" s="295"/>
      <c r="E38" s="298" t="s">
        <v>57</v>
      </c>
      <c r="F38" s="295"/>
      <c r="G38" s="295" t="s">
        <v>616</v>
      </c>
      <c r="H38" s="295"/>
      <c r="I38" s="295"/>
      <c r="J38" s="295"/>
      <c r="K38" s="293"/>
    </row>
    <row r="39" s="1" customFormat="1" ht="15" customHeight="1">
      <c r="B39" s="296"/>
      <c r="C39" s="297"/>
      <c r="D39" s="295"/>
      <c r="E39" s="298" t="s">
        <v>58</v>
      </c>
      <c r="F39" s="295"/>
      <c r="G39" s="295" t="s">
        <v>617</v>
      </c>
      <c r="H39" s="295"/>
      <c r="I39" s="295"/>
      <c r="J39" s="295"/>
      <c r="K39" s="293"/>
    </row>
    <row r="40" s="1" customFormat="1" ht="15" customHeight="1">
      <c r="B40" s="296"/>
      <c r="C40" s="297"/>
      <c r="D40" s="295"/>
      <c r="E40" s="298" t="s">
        <v>111</v>
      </c>
      <c r="F40" s="295"/>
      <c r="G40" s="295" t="s">
        <v>618</v>
      </c>
      <c r="H40" s="295"/>
      <c r="I40" s="295"/>
      <c r="J40" s="295"/>
      <c r="K40" s="293"/>
    </row>
    <row r="41" s="1" customFormat="1" ht="15" customHeight="1">
      <c r="B41" s="296"/>
      <c r="C41" s="297"/>
      <c r="D41" s="295"/>
      <c r="E41" s="298" t="s">
        <v>112</v>
      </c>
      <c r="F41" s="295"/>
      <c r="G41" s="295" t="s">
        <v>619</v>
      </c>
      <c r="H41" s="295"/>
      <c r="I41" s="295"/>
      <c r="J41" s="295"/>
      <c r="K41" s="293"/>
    </row>
    <row r="42" s="1" customFormat="1" ht="15" customHeight="1">
      <c r="B42" s="296"/>
      <c r="C42" s="297"/>
      <c r="D42" s="295"/>
      <c r="E42" s="298" t="s">
        <v>620</v>
      </c>
      <c r="F42" s="295"/>
      <c r="G42" s="295" t="s">
        <v>621</v>
      </c>
      <c r="H42" s="295"/>
      <c r="I42" s="295"/>
      <c r="J42" s="295"/>
      <c r="K42" s="293"/>
    </row>
    <row r="43" s="1" customFormat="1" ht="15" customHeight="1">
      <c r="B43" s="296"/>
      <c r="C43" s="297"/>
      <c r="D43" s="295"/>
      <c r="E43" s="298"/>
      <c r="F43" s="295"/>
      <c r="G43" s="295" t="s">
        <v>622</v>
      </c>
      <c r="H43" s="295"/>
      <c r="I43" s="295"/>
      <c r="J43" s="295"/>
      <c r="K43" s="293"/>
    </row>
    <row r="44" s="1" customFormat="1" ht="15" customHeight="1">
      <c r="B44" s="296"/>
      <c r="C44" s="297"/>
      <c r="D44" s="295"/>
      <c r="E44" s="298" t="s">
        <v>623</v>
      </c>
      <c r="F44" s="295"/>
      <c r="G44" s="295" t="s">
        <v>624</v>
      </c>
      <c r="H44" s="295"/>
      <c r="I44" s="295"/>
      <c r="J44" s="295"/>
      <c r="K44" s="293"/>
    </row>
    <row r="45" s="1" customFormat="1" ht="15" customHeight="1">
      <c r="B45" s="296"/>
      <c r="C45" s="297"/>
      <c r="D45" s="295"/>
      <c r="E45" s="298" t="s">
        <v>114</v>
      </c>
      <c r="F45" s="295"/>
      <c r="G45" s="295" t="s">
        <v>625</v>
      </c>
      <c r="H45" s="295"/>
      <c r="I45" s="295"/>
      <c r="J45" s="295"/>
      <c r="K45" s="293"/>
    </row>
    <row r="46" s="1" customFormat="1" ht="12.75" customHeight="1">
      <c r="B46" s="296"/>
      <c r="C46" s="297"/>
      <c r="D46" s="295"/>
      <c r="E46" s="295"/>
      <c r="F46" s="295"/>
      <c r="G46" s="295"/>
      <c r="H46" s="295"/>
      <c r="I46" s="295"/>
      <c r="J46" s="295"/>
      <c r="K46" s="293"/>
    </row>
    <row r="47" s="1" customFormat="1" ht="15" customHeight="1">
      <c r="B47" s="296"/>
      <c r="C47" s="297"/>
      <c r="D47" s="295" t="s">
        <v>626</v>
      </c>
      <c r="E47" s="295"/>
      <c r="F47" s="295"/>
      <c r="G47" s="295"/>
      <c r="H47" s="295"/>
      <c r="I47" s="295"/>
      <c r="J47" s="295"/>
      <c r="K47" s="293"/>
    </row>
    <row r="48" s="1" customFormat="1" ht="15" customHeight="1">
      <c r="B48" s="296"/>
      <c r="C48" s="297"/>
      <c r="D48" s="297"/>
      <c r="E48" s="295" t="s">
        <v>627</v>
      </c>
      <c r="F48" s="295"/>
      <c r="G48" s="295"/>
      <c r="H48" s="295"/>
      <c r="I48" s="295"/>
      <c r="J48" s="295"/>
      <c r="K48" s="293"/>
    </row>
    <row r="49" s="1" customFormat="1" ht="15" customHeight="1">
      <c r="B49" s="296"/>
      <c r="C49" s="297"/>
      <c r="D49" s="297"/>
      <c r="E49" s="295" t="s">
        <v>628</v>
      </c>
      <c r="F49" s="295"/>
      <c r="G49" s="295"/>
      <c r="H49" s="295"/>
      <c r="I49" s="295"/>
      <c r="J49" s="295"/>
      <c r="K49" s="293"/>
    </row>
    <row r="50" s="1" customFormat="1" ht="15" customHeight="1">
      <c r="B50" s="296"/>
      <c r="C50" s="297"/>
      <c r="D50" s="297"/>
      <c r="E50" s="295" t="s">
        <v>629</v>
      </c>
      <c r="F50" s="295"/>
      <c r="G50" s="295"/>
      <c r="H50" s="295"/>
      <c r="I50" s="295"/>
      <c r="J50" s="295"/>
      <c r="K50" s="293"/>
    </row>
    <row r="51" s="1" customFormat="1" ht="15" customHeight="1">
      <c r="B51" s="296"/>
      <c r="C51" s="297"/>
      <c r="D51" s="295" t="s">
        <v>630</v>
      </c>
      <c r="E51" s="295"/>
      <c r="F51" s="295"/>
      <c r="G51" s="295"/>
      <c r="H51" s="295"/>
      <c r="I51" s="295"/>
      <c r="J51" s="295"/>
      <c r="K51" s="293"/>
    </row>
    <row r="52" s="1" customFormat="1" ht="25.5" customHeight="1">
      <c r="B52" s="291"/>
      <c r="C52" s="292" t="s">
        <v>631</v>
      </c>
      <c r="D52" s="292"/>
      <c r="E52" s="292"/>
      <c r="F52" s="292"/>
      <c r="G52" s="292"/>
      <c r="H52" s="292"/>
      <c r="I52" s="292"/>
      <c r="J52" s="292"/>
      <c r="K52" s="293"/>
    </row>
    <row r="53" s="1" customFormat="1" ht="5.25" customHeight="1">
      <c r="B53" s="291"/>
      <c r="C53" s="294"/>
      <c r="D53" s="294"/>
      <c r="E53" s="294"/>
      <c r="F53" s="294"/>
      <c r="G53" s="294"/>
      <c r="H53" s="294"/>
      <c r="I53" s="294"/>
      <c r="J53" s="294"/>
      <c r="K53" s="293"/>
    </row>
    <row r="54" s="1" customFormat="1" ht="15" customHeight="1">
      <c r="B54" s="291"/>
      <c r="C54" s="295" t="s">
        <v>632</v>
      </c>
      <c r="D54" s="295"/>
      <c r="E54" s="295"/>
      <c r="F54" s="295"/>
      <c r="G54" s="295"/>
      <c r="H54" s="295"/>
      <c r="I54" s="295"/>
      <c r="J54" s="295"/>
      <c r="K54" s="293"/>
    </row>
    <row r="55" s="1" customFormat="1" ht="15" customHeight="1">
      <c r="B55" s="291"/>
      <c r="C55" s="295" t="s">
        <v>633</v>
      </c>
      <c r="D55" s="295"/>
      <c r="E55" s="295"/>
      <c r="F55" s="295"/>
      <c r="G55" s="295"/>
      <c r="H55" s="295"/>
      <c r="I55" s="295"/>
      <c r="J55" s="295"/>
      <c r="K55" s="293"/>
    </row>
    <row r="56" s="1" customFormat="1" ht="12.75" customHeight="1">
      <c r="B56" s="291"/>
      <c r="C56" s="295"/>
      <c r="D56" s="295"/>
      <c r="E56" s="295"/>
      <c r="F56" s="295"/>
      <c r="G56" s="295"/>
      <c r="H56" s="295"/>
      <c r="I56" s="295"/>
      <c r="J56" s="295"/>
      <c r="K56" s="293"/>
    </row>
    <row r="57" s="1" customFormat="1" ht="15" customHeight="1">
      <c r="B57" s="291"/>
      <c r="C57" s="295" t="s">
        <v>634</v>
      </c>
      <c r="D57" s="295"/>
      <c r="E57" s="295"/>
      <c r="F57" s="295"/>
      <c r="G57" s="295"/>
      <c r="H57" s="295"/>
      <c r="I57" s="295"/>
      <c r="J57" s="295"/>
      <c r="K57" s="293"/>
    </row>
    <row r="58" s="1" customFormat="1" ht="15" customHeight="1">
      <c r="B58" s="291"/>
      <c r="C58" s="297"/>
      <c r="D58" s="295" t="s">
        <v>635</v>
      </c>
      <c r="E58" s="295"/>
      <c r="F58" s="295"/>
      <c r="G58" s="295"/>
      <c r="H58" s="295"/>
      <c r="I58" s="295"/>
      <c r="J58" s="295"/>
      <c r="K58" s="293"/>
    </row>
    <row r="59" s="1" customFormat="1" ht="15" customHeight="1">
      <c r="B59" s="291"/>
      <c r="C59" s="297"/>
      <c r="D59" s="295" t="s">
        <v>636</v>
      </c>
      <c r="E59" s="295"/>
      <c r="F59" s="295"/>
      <c r="G59" s="295"/>
      <c r="H59" s="295"/>
      <c r="I59" s="295"/>
      <c r="J59" s="295"/>
      <c r="K59" s="293"/>
    </row>
    <row r="60" s="1" customFormat="1" ht="15" customHeight="1">
      <c r="B60" s="291"/>
      <c r="C60" s="297"/>
      <c r="D60" s="295" t="s">
        <v>637</v>
      </c>
      <c r="E60" s="295"/>
      <c r="F60" s="295"/>
      <c r="G60" s="295"/>
      <c r="H60" s="295"/>
      <c r="I60" s="295"/>
      <c r="J60" s="295"/>
      <c r="K60" s="293"/>
    </row>
    <row r="61" s="1" customFormat="1" ht="15" customHeight="1">
      <c r="B61" s="291"/>
      <c r="C61" s="297"/>
      <c r="D61" s="295" t="s">
        <v>638</v>
      </c>
      <c r="E61" s="295"/>
      <c r="F61" s="295"/>
      <c r="G61" s="295"/>
      <c r="H61" s="295"/>
      <c r="I61" s="295"/>
      <c r="J61" s="295"/>
      <c r="K61" s="293"/>
    </row>
    <row r="62" s="1" customFormat="1" ht="15" customHeight="1">
      <c r="B62" s="291"/>
      <c r="C62" s="297"/>
      <c r="D62" s="300" t="s">
        <v>639</v>
      </c>
      <c r="E62" s="300"/>
      <c r="F62" s="300"/>
      <c r="G62" s="300"/>
      <c r="H62" s="300"/>
      <c r="I62" s="300"/>
      <c r="J62" s="300"/>
      <c r="K62" s="293"/>
    </row>
    <row r="63" s="1" customFormat="1" ht="15" customHeight="1">
      <c r="B63" s="291"/>
      <c r="C63" s="297"/>
      <c r="D63" s="295" t="s">
        <v>640</v>
      </c>
      <c r="E63" s="295"/>
      <c r="F63" s="295"/>
      <c r="G63" s="295"/>
      <c r="H63" s="295"/>
      <c r="I63" s="295"/>
      <c r="J63" s="295"/>
      <c r="K63" s="293"/>
    </row>
    <row r="64" s="1" customFormat="1" ht="12.75" customHeight="1">
      <c r="B64" s="291"/>
      <c r="C64" s="297"/>
      <c r="D64" s="297"/>
      <c r="E64" s="301"/>
      <c r="F64" s="297"/>
      <c r="G64" s="297"/>
      <c r="H64" s="297"/>
      <c r="I64" s="297"/>
      <c r="J64" s="297"/>
      <c r="K64" s="293"/>
    </row>
    <row r="65" s="1" customFormat="1" ht="15" customHeight="1">
      <c r="B65" s="291"/>
      <c r="C65" s="297"/>
      <c r="D65" s="295" t="s">
        <v>641</v>
      </c>
      <c r="E65" s="295"/>
      <c r="F65" s="295"/>
      <c r="G65" s="295"/>
      <c r="H65" s="295"/>
      <c r="I65" s="295"/>
      <c r="J65" s="295"/>
      <c r="K65" s="293"/>
    </row>
    <row r="66" s="1" customFormat="1" ht="15" customHeight="1">
      <c r="B66" s="291"/>
      <c r="C66" s="297"/>
      <c r="D66" s="300" t="s">
        <v>642</v>
      </c>
      <c r="E66" s="300"/>
      <c r="F66" s="300"/>
      <c r="G66" s="300"/>
      <c r="H66" s="300"/>
      <c r="I66" s="300"/>
      <c r="J66" s="300"/>
      <c r="K66" s="293"/>
    </row>
    <row r="67" s="1" customFormat="1" ht="15" customHeight="1">
      <c r="B67" s="291"/>
      <c r="C67" s="297"/>
      <c r="D67" s="295" t="s">
        <v>643</v>
      </c>
      <c r="E67" s="295"/>
      <c r="F67" s="295"/>
      <c r="G67" s="295"/>
      <c r="H67" s="295"/>
      <c r="I67" s="295"/>
      <c r="J67" s="295"/>
      <c r="K67" s="293"/>
    </row>
    <row r="68" s="1" customFormat="1" ht="15" customHeight="1">
      <c r="B68" s="291"/>
      <c r="C68" s="297"/>
      <c r="D68" s="295" t="s">
        <v>644</v>
      </c>
      <c r="E68" s="295"/>
      <c r="F68" s="295"/>
      <c r="G68" s="295"/>
      <c r="H68" s="295"/>
      <c r="I68" s="295"/>
      <c r="J68" s="295"/>
      <c r="K68" s="293"/>
    </row>
    <row r="69" s="1" customFormat="1" ht="15" customHeight="1">
      <c r="B69" s="291"/>
      <c r="C69" s="297"/>
      <c r="D69" s="295" t="s">
        <v>645</v>
      </c>
      <c r="E69" s="295"/>
      <c r="F69" s="295"/>
      <c r="G69" s="295"/>
      <c r="H69" s="295"/>
      <c r="I69" s="295"/>
      <c r="J69" s="295"/>
      <c r="K69" s="293"/>
    </row>
    <row r="70" s="1" customFormat="1" ht="15" customHeight="1">
      <c r="B70" s="291"/>
      <c r="C70" s="297"/>
      <c r="D70" s="295" t="s">
        <v>646</v>
      </c>
      <c r="E70" s="295"/>
      <c r="F70" s="295"/>
      <c r="G70" s="295"/>
      <c r="H70" s="295"/>
      <c r="I70" s="295"/>
      <c r="J70" s="295"/>
      <c r="K70" s="293"/>
    </row>
    <row r="71" s="1" customFormat="1" ht="12.75" customHeight="1">
      <c r="B71" s="302"/>
      <c r="C71" s="303"/>
      <c r="D71" s="303"/>
      <c r="E71" s="303"/>
      <c r="F71" s="303"/>
      <c r="G71" s="303"/>
      <c r="H71" s="303"/>
      <c r="I71" s="303"/>
      <c r="J71" s="303"/>
      <c r="K71" s="304"/>
    </row>
    <row r="72" s="1" customFormat="1" ht="18.75" customHeight="1">
      <c r="B72" s="305"/>
      <c r="C72" s="305"/>
      <c r="D72" s="305"/>
      <c r="E72" s="305"/>
      <c r="F72" s="305"/>
      <c r="G72" s="305"/>
      <c r="H72" s="305"/>
      <c r="I72" s="305"/>
      <c r="J72" s="305"/>
      <c r="K72" s="306"/>
    </row>
    <row r="73" s="1" customFormat="1" ht="18.75" customHeight="1">
      <c r="B73" s="306"/>
      <c r="C73" s="306"/>
      <c r="D73" s="306"/>
      <c r="E73" s="306"/>
      <c r="F73" s="306"/>
      <c r="G73" s="306"/>
      <c r="H73" s="306"/>
      <c r="I73" s="306"/>
      <c r="J73" s="306"/>
      <c r="K73" s="306"/>
    </row>
    <row r="74" s="1" customFormat="1" ht="7.5" customHeight="1">
      <c r="B74" s="307"/>
      <c r="C74" s="308"/>
      <c r="D74" s="308"/>
      <c r="E74" s="308"/>
      <c r="F74" s="308"/>
      <c r="G74" s="308"/>
      <c r="H74" s="308"/>
      <c r="I74" s="308"/>
      <c r="J74" s="308"/>
      <c r="K74" s="309"/>
    </row>
    <row r="75" s="1" customFormat="1" ht="45" customHeight="1">
      <c r="B75" s="310"/>
      <c r="C75" s="311" t="s">
        <v>647</v>
      </c>
      <c r="D75" s="311"/>
      <c r="E75" s="311"/>
      <c r="F75" s="311"/>
      <c r="G75" s="311"/>
      <c r="H75" s="311"/>
      <c r="I75" s="311"/>
      <c r="J75" s="311"/>
      <c r="K75" s="312"/>
    </row>
    <row r="76" s="1" customFormat="1" ht="17.25" customHeight="1">
      <c r="B76" s="310"/>
      <c r="C76" s="313" t="s">
        <v>648</v>
      </c>
      <c r="D76" s="313"/>
      <c r="E76" s="313"/>
      <c r="F76" s="313" t="s">
        <v>649</v>
      </c>
      <c r="G76" s="314"/>
      <c r="H76" s="313" t="s">
        <v>58</v>
      </c>
      <c r="I76" s="313" t="s">
        <v>61</v>
      </c>
      <c r="J76" s="313" t="s">
        <v>650</v>
      </c>
      <c r="K76" s="312"/>
    </row>
    <row r="77" s="1" customFormat="1" ht="17.25" customHeight="1">
      <c r="B77" s="310"/>
      <c r="C77" s="315" t="s">
        <v>651</v>
      </c>
      <c r="D77" s="315"/>
      <c r="E77" s="315"/>
      <c r="F77" s="316" t="s">
        <v>652</v>
      </c>
      <c r="G77" s="317"/>
      <c r="H77" s="315"/>
      <c r="I77" s="315"/>
      <c r="J77" s="315" t="s">
        <v>653</v>
      </c>
      <c r="K77" s="312"/>
    </row>
    <row r="78" s="1" customFormat="1" ht="5.25" customHeight="1">
      <c r="B78" s="310"/>
      <c r="C78" s="318"/>
      <c r="D78" s="318"/>
      <c r="E78" s="318"/>
      <c r="F78" s="318"/>
      <c r="G78" s="319"/>
      <c r="H78" s="318"/>
      <c r="I78" s="318"/>
      <c r="J78" s="318"/>
      <c r="K78" s="312"/>
    </row>
    <row r="79" s="1" customFormat="1" ht="15" customHeight="1">
      <c r="B79" s="310"/>
      <c r="C79" s="298" t="s">
        <v>57</v>
      </c>
      <c r="D79" s="318"/>
      <c r="E79" s="318"/>
      <c r="F79" s="320" t="s">
        <v>654</v>
      </c>
      <c r="G79" s="319"/>
      <c r="H79" s="298" t="s">
        <v>655</v>
      </c>
      <c r="I79" s="298" t="s">
        <v>656</v>
      </c>
      <c r="J79" s="298">
        <v>20</v>
      </c>
      <c r="K79" s="312"/>
    </row>
    <row r="80" s="1" customFormat="1" ht="15" customHeight="1">
      <c r="B80" s="310"/>
      <c r="C80" s="298" t="s">
        <v>657</v>
      </c>
      <c r="D80" s="298"/>
      <c r="E80" s="298"/>
      <c r="F80" s="320" t="s">
        <v>654</v>
      </c>
      <c r="G80" s="319"/>
      <c r="H80" s="298" t="s">
        <v>658</v>
      </c>
      <c r="I80" s="298" t="s">
        <v>656</v>
      </c>
      <c r="J80" s="298">
        <v>120</v>
      </c>
      <c r="K80" s="312"/>
    </row>
    <row r="81" s="1" customFormat="1" ht="15" customHeight="1">
      <c r="B81" s="321"/>
      <c r="C81" s="298" t="s">
        <v>659</v>
      </c>
      <c r="D81" s="298"/>
      <c r="E81" s="298"/>
      <c r="F81" s="320" t="s">
        <v>660</v>
      </c>
      <c r="G81" s="319"/>
      <c r="H81" s="298" t="s">
        <v>661</v>
      </c>
      <c r="I81" s="298" t="s">
        <v>656</v>
      </c>
      <c r="J81" s="298">
        <v>50</v>
      </c>
      <c r="K81" s="312"/>
    </row>
    <row r="82" s="1" customFormat="1" ht="15" customHeight="1">
      <c r="B82" s="321"/>
      <c r="C82" s="298" t="s">
        <v>662</v>
      </c>
      <c r="D82" s="298"/>
      <c r="E82" s="298"/>
      <c r="F82" s="320" t="s">
        <v>654</v>
      </c>
      <c r="G82" s="319"/>
      <c r="H82" s="298" t="s">
        <v>663</v>
      </c>
      <c r="I82" s="298" t="s">
        <v>664</v>
      </c>
      <c r="J82" s="298"/>
      <c r="K82" s="312"/>
    </row>
    <row r="83" s="1" customFormat="1" ht="15" customHeight="1">
      <c r="B83" s="321"/>
      <c r="C83" s="322" t="s">
        <v>665</v>
      </c>
      <c r="D83" s="322"/>
      <c r="E83" s="322"/>
      <c r="F83" s="323" t="s">
        <v>660</v>
      </c>
      <c r="G83" s="322"/>
      <c r="H83" s="322" t="s">
        <v>666</v>
      </c>
      <c r="I83" s="322" t="s">
        <v>656</v>
      </c>
      <c r="J83" s="322">
        <v>15</v>
      </c>
      <c r="K83" s="312"/>
    </row>
    <row r="84" s="1" customFormat="1" ht="15" customHeight="1">
      <c r="B84" s="321"/>
      <c r="C84" s="322" t="s">
        <v>667</v>
      </c>
      <c r="D84" s="322"/>
      <c r="E84" s="322"/>
      <c r="F84" s="323" t="s">
        <v>660</v>
      </c>
      <c r="G84" s="322"/>
      <c r="H84" s="322" t="s">
        <v>668</v>
      </c>
      <c r="I84" s="322" t="s">
        <v>656</v>
      </c>
      <c r="J84" s="322">
        <v>15</v>
      </c>
      <c r="K84" s="312"/>
    </row>
    <row r="85" s="1" customFormat="1" ht="15" customHeight="1">
      <c r="B85" s="321"/>
      <c r="C85" s="322" t="s">
        <v>669</v>
      </c>
      <c r="D85" s="322"/>
      <c r="E85" s="322"/>
      <c r="F85" s="323" t="s">
        <v>660</v>
      </c>
      <c r="G85" s="322"/>
      <c r="H85" s="322" t="s">
        <v>670</v>
      </c>
      <c r="I85" s="322" t="s">
        <v>656</v>
      </c>
      <c r="J85" s="322">
        <v>20</v>
      </c>
      <c r="K85" s="312"/>
    </row>
    <row r="86" s="1" customFormat="1" ht="15" customHeight="1">
      <c r="B86" s="321"/>
      <c r="C86" s="322" t="s">
        <v>671</v>
      </c>
      <c r="D86" s="322"/>
      <c r="E86" s="322"/>
      <c r="F86" s="323" t="s">
        <v>660</v>
      </c>
      <c r="G86" s="322"/>
      <c r="H86" s="322" t="s">
        <v>672</v>
      </c>
      <c r="I86" s="322" t="s">
        <v>656</v>
      </c>
      <c r="J86" s="322">
        <v>20</v>
      </c>
      <c r="K86" s="312"/>
    </row>
    <row r="87" s="1" customFormat="1" ht="15" customHeight="1">
      <c r="B87" s="321"/>
      <c r="C87" s="298" t="s">
        <v>673</v>
      </c>
      <c r="D87" s="298"/>
      <c r="E87" s="298"/>
      <c r="F87" s="320" t="s">
        <v>660</v>
      </c>
      <c r="G87" s="319"/>
      <c r="H87" s="298" t="s">
        <v>674</v>
      </c>
      <c r="I87" s="298" t="s">
        <v>656</v>
      </c>
      <c r="J87" s="298">
        <v>50</v>
      </c>
      <c r="K87" s="312"/>
    </row>
    <row r="88" s="1" customFormat="1" ht="15" customHeight="1">
      <c r="B88" s="321"/>
      <c r="C88" s="298" t="s">
        <v>675</v>
      </c>
      <c r="D88" s="298"/>
      <c r="E88" s="298"/>
      <c r="F88" s="320" t="s">
        <v>660</v>
      </c>
      <c r="G88" s="319"/>
      <c r="H88" s="298" t="s">
        <v>676</v>
      </c>
      <c r="I88" s="298" t="s">
        <v>656</v>
      </c>
      <c r="J88" s="298">
        <v>20</v>
      </c>
      <c r="K88" s="312"/>
    </row>
    <row r="89" s="1" customFormat="1" ht="15" customHeight="1">
      <c r="B89" s="321"/>
      <c r="C89" s="298" t="s">
        <v>677</v>
      </c>
      <c r="D89" s="298"/>
      <c r="E89" s="298"/>
      <c r="F89" s="320" t="s">
        <v>660</v>
      </c>
      <c r="G89" s="319"/>
      <c r="H89" s="298" t="s">
        <v>678</v>
      </c>
      <c r="I89" s="298" t="s">
        <v>656</v>
      </c>
      <c r="J89" s="298">
        <v>20</v>
      </c>
      <c r="K89" s="312"/>
    </row>
    <row r="90" s="1" customFormat="1" ht="15" customHeight="1">
      <c r="B90" s="321"/>
      <c r="C90" s="298" t="s">
        <v>679</v>
      </c>
      <c r="D90" s="298"/>
      <c r="E90" s="298"/>
      <c r="F90" s="320" t="s">
        <v>660</v>
      </c>
      <c r="G90" s="319"/>
      <c r="H90" s="298" t="s">
        <v>680</v>
      </c>
      <c r="I90" s="298" t="s">
        <v>656</v>
      </c>
      <c r="J90" s="298">
        <v>50</v>
      </c>
      <c r="K90" s="312"/>
    </row>
    <row r="91" s="1" customFormat="1" ht="15" customHeight="1">
      <c r="B91" s="321"/>
      <c r="C91" s="298" t="s">
        <v>681</v>
      </c>
      <c r="D91" s="298"/>
      <c r="E91" s="298"/>
      <c r="F91" s="320" t="s">
        <v>660</v>
      </c>
      <c r="G91" s="319"/>
      <c r="H91" s="298" t="s">
        <v>681</v>
      </c>
      <c r="I91" s="298" t="s">
        <v>656</v>
      </c>
      <c r="J91" s="298">
        <v>50</v>
      </c>
      <c r="K91" s="312"/>
    </row>
    <row r="92" s="1" customFormat="1" ht="15" customHeight="1">
      <c r="B92" s="321"/>
      <c r="C92" s="298" t="s">
        <v>682</v>
      </c>
      <c r="D92" s="298"/>
      <c r="E92" s="298"/>
      <c r="F92" s="320" t="s">
        <v>660</v>
      </c>
      <c r="G92" s="319"/>
      <c r="H92" s="298" t="s">
        <v>683</v>
      </c>
      <c r="I92" s="298" t="s">
        <v>656</v>
      </c>
      <c r="J92" s="298">
        <v>255</v>
      </c>
      <c r="K92" s="312"/>
    </row>
    <row r="93" s="1" customFormat="1" ht="15" customHeight="1">
      <c r="B93" s="321"/>
      <c r="C93" s="298" t="s">
        <v>684</v>
      </c>
      <c r="D93" s="298"/>
      <c r="E93" s="298"/>
      <c r="F93" s="320" t="s">
        <v>654</v>
      </c>
      <c r="G93" s="319"/>
      <c r="H93" s="298" t="s">
        <v>685</v>
      </c>
      <c r="I93" s="298" t="s">
        <v>686</v>
      </c>
      <c r="J93" s="298"/>
      <c r="K93" s="312"/>
    </row>
    <row r="94" s="1" customFormat="1" ht="15" customHeight="1">
      <c r="B94" s="321"/>
      <c r="C94" s="298" t="s">
        <v>687</v>
      </c>
      <c r="D94" s="298"/>
      <c r="E94" s="298"/>
      <c r="F94" s="320" t="s">
        <v>654</v>
      </c>
      <c r="G94" s="319"/>
      <c r="H94" s="298" t="s">
        <v>688</v>
      </c>
      <c r="I94" s="298" t="s">
        <v>689</v>
      </c>
      <c r="J94" s="298"/>
      <c r="K94" s="312"/>
    </row>
    <row r="95" s="1" customFormat="1" ht="15" customHeight="1">
      <c r="B95" s="321"/>
      <c r="C95" s="298" t="s">
        <v>690</v>
      </c>
      <c r="D95" s="298"/>
      <c r="E95" s="298"/>
      <c r="F95" s="320" t="s">
        <v>654</v>
      </c>
      <c r="G95" s="319"/>
      <c r="H95" s="298" t="s">
        <v>690</v>
      </c>
      <c r="I95" s="298" t="s">
        <v>689</v>
      </c>
      <c r="J95" s="298"/>
      <c r="K95" s="312"/>
    </row>
    <row r="96" s="1" customFormat="1" ht="15" customHeight="1">
      <c r="B96" s="321"/>
      <c r="C96" s="298" t="s">
        <v>42</v>
      </c>
      <c r="D96" s="298"/>
      <c r="E96" s="298"/>
      <c r="F96" s="320" t="s">
        <v>654</v>
      </c>
      <c r="G96" s="319"/>
      <c r="H96" s="298" t="s">
        <v>691</v>
      </c>
      <c r="I96" s="298" t="s">
        <v>689</v>
      </c>
      <c r="J96" s="298"/>
      <c r="K96" s="312"/>
    </row>
    <row r="97" s="1" customFormat="1" ht="15" customHeight="1">
      <c r="B97" s="321"/>
      <c r="C97" s="298" t="s">
        <v>52</v>
      </c>
      <c r="D97" s="298"/>
      <c r="E97" s="298"/>
      <c r="F97" s="320" t="s">
        <v>654</v>
      </c>
      <c r="G97" s="319"/>
      <c r="H97" s="298" t="s">
        <v>692</v>
      </c>
      <c r="I97" s="298" t="s">
        <v>689</v>
      </c>
      <c r="J97" s="298"/>
      <c r="K97" s="312"/>
    </row>
    <row r="98" s="1" customFormat="1" ht="15" customHeight="1">
      <c r="B98" s="324"/>
      <c r="C98" s="325"/>
      <c r="D98" s="325"/>
      <c r="E98" s="325"/>
      <c r="F98" s="325"/>
      <c r="G98" s="325"/>
      <c r="H98" s="325"/>
      <c r="I98" s="325"/>
      <c r="J98" s="325"/>
      <c r="K98" s="326"/>
    </row>
    <row r="99" s="1" customFormat="1" ht="18.75" customHeight="1">
      <c r="B99" s="327"/>
      <c r="C99" s="328"/>
      <c r="D99" s="328"/>
      <c r="E99" s="328"/>
      <c r="F99" s="328"/>
      <c r="G99" s="328"/>
      <c r="H99" s="328"/>
      <c r="I99" s="328"/>
      <c r="J99" s="328"/>
      <c r="K99" s="327"/>
    </row>
    <row r="100" s="1" customFormat="1" ht="18.75" customHeight="1">
      <c r="B100" s="306"/>
      <c r="C100" s="306"/>
      <c r="D100" s="306"/>
      <c r="E100" s="306"/>
      <c r="F100" s="306"/>
      <c r="G100" s="306"/>
      <c r="H100" s="306"/>
      <c r="I100" s="306"/>
      <c r="J100" s="306"/>
      <c r="K100" s="306"/>
    </row>
    <row r="101" s="1" customFormat="1" ht="7.5" customHeight="1">
      <c r="B101" s="307"/>
      <c r="C101" s="308"/>
      <c r="D101" s="308"/>
      <c r="E101" s="308"/>
      <c r="F101" s="308"/>
      <c r="G101" s="308"/>
      <c r="H101" s="308"/>
      <c r="I101" s="308"/>
      <c r="J101" s="308"/>
      <c r="K101" s="309"/>
    </row>
    <row r="102" s="1" customFormat="1" ht="45" customHeight="1">
      <c r="B102" s="310"/>
      <c r="C102" s="311" t="s">
        <v>693</v>
      </c>
      <c r="D102" s="311"/>
      <c r="E102" s="311"/>
      <c r="F102" s="311"/>
      <c r="G102" s="311"/>
      <c r="H102" s="311"/>
      <c r="I102" s="311"/>
      <c r="J102" s="311"/>
      <c r="K102" s="312"/>
    </row>
    <row r="103" s="1" customFormat="1" ht="17.25" customHeight="1">
      <c r="B103" s="310"/>
      <c r="C103" s="313" t="s">
        <v>648</v>
      </c>
      <c r="D103" s="313"/>
      <c r="E103" s="313"/>
      <c r="F103" s="313" t="s">
        <v>649</v>
      </c>
      <c r="G103" s="314"/>
      <c r="H103" s="313" t="s">
        <v>58</v>
      </c>
      <c r="I103" s="313" t="s">
        <v>61</v>
      </c>
      <c r="J103" s="313" t="s">
        <v>650</v>
      </c>
      <c r="K103" s="312"/>
    </row>
    <row r="104" s="1" customFormat="1" ht="17.25" customHeight="1">
      <c r="B104" s="310"/>
      <c r="C104" s="315" t="s">
        <v>651</v>
      </c>
      <c r="D104" s="315"/>
      <c r="E104" s="315"/>
      <c r="F104" s="316" t="s">
        <v>652</v>
      </c>
      <c r="G104" s="317"/>
      <c r="H104" s="315"/>
      <c r="I104" s="315"/>
      <c r="J104" s="315" t="s">
        <v>653</v>
      </c>
      <c r="K104" s="312"/>
    </row>
    <row r="105" s="1" customFormat="1" ht="5.25" customHeight="1">
      <c r="B105" s="310"/>
      <c r="C105" s="313"/>
      <c r="D105" s="313"/>
      <c r="E105" s="313"/>
      <c r="F105" s="313"/>
      <c r="G105" s="329"/>
      <c r="H105" s="313"/>
      <c r="I105" s="313"/>
      <c r="J105" s="313"/>
      <c r="K105" s="312"/>
    </row>
    <row r="106" s="1" customFormat="1" ht="15" customHeight="1">
      <c r="B106" s="310"/>
      <c r="C106" s="298" t="s">
        <v>57</v>
      </c>
      <c r="D106" s="318"/>
      <c r="E106" s="318"/>
      <c r="F106" s="320" t="s">
        <v>654</v>
      </c>
      <c r="G106" s="329"/>
      <c r="H106" s="298" t="s">
        <v>694</v>
      </c>
      <c r="I106" s="298" t="s">
        <v>656</v>
      </c>
      <c r="J106" s="298">
        <v>20</v>
      </c>
      <c r="K106" s="312"/>
    </row>
    <row r="107" s="1" customFormat="1" ht="15" customHeight="1">
      <c r="B107" s="310"/>
      <c r="C107" s="298" t="s">
        <v>657</v>
      </c>
      <c r="D107" s="298"/>
      <c r="E107" s="298"/>
      <c r="F107" s="320" t="s">
        <v>654</v>
      </c>
      <c r="G107" s="298"/>
      <c r="H107" s="298" t="s">
        <v>694</v>
      </c>
      <c r="I107" s="298" t="s">
        <v>656</v>
      </c>
      <c r="J107" s="298">
        <v>120</v>
      </c>
      <c r="K107" s="312"/>
    </row>
    <row r="108" s="1" customFormat="1" ht="15" customHeight="1">
      <c r="B108" s="321"/>
      <c r="C108" s="298" t="s">
        <v>659</v>
      </c>
      <c r="D108" s="298"/>
      <c r="E108" s="298"/>
      <c r="F108" s="320" t="s">
        <v>660</v>
      </c>
      <c r="G108" s="298"/>
      <c r="H108" s="298" t="s">
        <v>694</v>
      </c>
      <c r="I108" s="298" t="s">
        <v>656</v>
      </c>
      <c r="J108" s="298">
        <v>50</v>
      </c>
      <c r="K108" s="312"/>
    </row>
    <row r="109" s="1" customFormat="1" ht="15" customHeight="1">
      <c r="B109" s="321"/>
      <c r="C109" s="298" t="s">
        <v>662</v>
      </c>
      <c r="D109" s="298"/>
      <c r="E109" s="298"/>
      <c r="F109" s="320" t="s">
        <v>654</v>
      </c>
      <c r="G109" s="298"/>
      <c r="H109" s="298" t="s">
        <v>694</v>
      </c>
      <c r="I109" s="298" t="s">
        <v>664</v>
      </c>
      <c r="J109" s="298"/>
      <c r="K109" s="312"/>
    </row>
    <row r="110" s="1" customFormat="1" ht="15" customHeight="1">
      <c r="B110" s="321"/>
      <c r="C110" s="298" t="s">
        <v>673</v>
      </c>
      <c r="D110" s="298"/>
      <c r="E110" s="298"/>
      <c r="F110" s="320" t="s">
        <v>660</v>
      </c>
      <c r="G110" s="298"/>
      <c r="H110" s="298" t="s">
        <v>694</v>
      </c>
      <c r="I110" s="298" t="s">
        <v>656</v>
      </c>
      <c r="J110" s="298">
        <v>50</v>
      </c>
      <c r="K110" s="312"/>
    </row>
    <row r="111" s="1" customFormat="1" ht="15" customHeight="1">
      <c r="B111" s="321"/>
      <c r="C111" s="298" t="s">
        <v>681</v>
      </c>
      <c r="D111" s="298"/>
      <c r="E111" s="298"/>
      <c r="F111" s="320" t="s">
        <v>660</v>
      </c>
      <c r="G111" s="298"/>
      <c r="H111" s="298" t="s">
        <v>694</v>
      </c>
      <c r="I111" s="298" t="s">
        <v>656</v>
      </c>
      <c r="J111" s="298">
        <v>50</v>
      </c>
      <c r="K111" s="312"/>
    </row>
    <row r="112" s="1" customFormat="1" ht="15" customHeight="1">
      <c r="B112" s="321"/>
      <c r="C112" s="298" t="s">
        <v>679</v>
      </c>
      <c r="D112" s="298"/>
      <c r="E112" s="298"/>
      <c r="F112" s="320" t="s">
        <v>660</v>
      </c>
      <c r="G112" s="298"/>
      <c r="H112" s="298" t="s">
        <v>694</v>
      </c>
      <c r="I112" s="298" t="s">
        <v>656</v>
      </c>
      <c r="J112" s="298">
        <v>50</v>
      </c>
      <c r="K112" s="312"/>
    </row>
    <row r="113" s="1" customFormat="1" ht="15" customHeight="1">
      <c r="B113" s="321"/>
      <c r="C113" s="298" t="s">
        <v>57</v>
      </c>
      <c r="D113" s="298"/>
      <c r="E113" s="298"/>
      <c r="F113" s="320" t="s">
        <v>654</v>
      </c>
      <c r="G113" s="298"/>
      <c r="H113" s="298" t="s">
        <v>695</v>
      </c>
      <c r="I113" s="298" t="s">
        <v>656</v>
      </c>
      <c r="J113" s="298">
        <v>20</v>
      </c>
      <c r="K113" s="312"/>
    </row>
    <row r="114" s="1" customFormat="1" ht="15" customHeight="1">
      <c r="B114" s="321"/>
      <c r="C114" s="298" t="s">
        <v>696</v>
      </c>
      <c r="D114" s="298"/>
      <c r="E114" s="298"/>
      <c r="F114" s="320" t="s">
        <v>654</v>
      </c>
      <c r="G114" s="298"/>
      <c r="H114" s="298" t="s">
        <v>697</v>
      </c>
      <c r="I114" s="298" t="s">
        <v>656</v>
      </c>
      <c r="J114" s="298">
        <v>120</v>
      </c>
      <c r="K114" s="312"/>
    </row>
    <row r="115" s="1" customFormat="1" ht="15" customHeight="1">
      <c r="B115" s="321"/>
      <c r="C115" s="298" t="s">
        <v>42</v>
      </c>
      <c r="D115" s="298"/>
      <c r="E115" s="298"/>
      <c r="F115" s="320" t="s">
        <v>654</v>
      </c>
      <c r="G115" s="298"/>
      <c r="H115" s="298" t="s">
        <v>698</v>
      </c>
      <c r="I115" s="298" t="s">
        <v>689</v>
      </c>
      <c r="J115" s="298"/>
      <c r="K115" s="312"/>
    </row>
    <row r="116" s="1" customFormat="1" ht="15" customHeight="1">
      <c r="B116" s="321"/>
      <c r="C116" s="298" t="s">
        <v>52</v>
      </c>
      <c r="D116" s="298"/>
      <c r="E116" s="298"/>
      <c r="F116" s="320" t="s">
        <v>654</v>
      </c>
      <c r="G116" s="298"/>
      <c r="H116" s="298" t="s">
        <v>699</v>
      </c>
      <c r="I116" s="298" t="s">
        <v>689</v>
      </c>
      <c r="J116" s="298"/>
      <c r="K116" s="312"/>
    </row>
    <row r="117" s="1" customFormat="1" ht="15" customHeight="1">
      <c r="B117" s="321"/>
      <c r="C117" s="298" t="s">
        <v>61</v>
      </c>
      <c r="D117" s="298"/>
      <c r="E117" s="298"/>
      <c r="F117" s="320" t="s">
        <v>654</v>
      </c>
      <c r="G117" s="298"/>
      <c r="H117" s="298" t="s">
        <v>700</v>
      </c>
      <c r="I117" s="298" t="s">
        <v>701</v>
      </c>
      <c r="J117" s="298"/>
      <c r="K117" s="312"/>
    </row>
    <row r="118" s="1" customFormat="1" ht="15" customHeight="1">
      <c r="B118" s="324"/>
      <c r="C118" s="330"/>
      <c r="D118" s="330"/>
      <c r="E118" s="330"/>
      <c r="F118" s="330"/>
      <c r="G118" s="330"/>
      <c r="H118" s="330"/>
      <c r="I118" s="330"/>
      <c r="J118" s="330"/>
      <c r="K118" s="326"/>
    </row>
    <row r="119" s="1" customFormat="1" ht="18.75" customHeight="1">
      <c r="B119" s="331"/>
      <c r="C119" s="295"/>
      <c r="D119" s="295"/>
      <c r="E119" s="295"/>
      <c r="F119" s="332"/>
      <c r="G119" s="295"/>
      <c r="H119" s="295"/>
      <c r="I119" s="295"/>
      <c r="J119" s="295"/>
      <c r="K119" s="331"/>
    </row>
    <row r="120" s="1" customFormat="1" ht="18.75" customHeight="1">
      <c r="B120" s="306"/>
      <c r="C120" s="306"/>
      <c r="D120" s="306"/>
      <c r="E120" s="306"/>
      <c r="F120" s="306"/>
      <c r="G120" s="306"/>
      <c r="H120" s="306"/>
      <c r="I120" s="306"/>
      <c r="J120" s="306"/>
      <c r="K120" s="306"/>
    </row>
    <row r="121" s="1" customFormat="1" ht="7.5" customHeight="1">
      <c r="B121" s="333"/>
      <c r="C121" s="334"/>
      <c r="D121" s="334"/>
      <c r="E121" s="334"/>
      <c r="F121" s="334"/>
      <c r="G121" s="334"/>
      <c r="H121" s="334"/>
      <c r="I121" s="334"/>
      <c r="J121" s="334"/>
      <c r="K121" s="335"/>
    </row>
    <row r="122" s="1" customFormat="1" ht="45" customHeight="1">
      <c r="B122" s="336"/>
      <c r="C122" s="289" t="s">
        <v>702</v>
      </c>
      <c r="D122" s="289"/>
      <c r="E122" s="289"/>
      <c r="F122" s="289"/>
      <c r="G122" s="289"/>
      <c r="H122" s="289"/>
      <c r="I122" s="289"/>
      <c r="J122" s="289"/>
      <c r="K122" s="337"/>
    </row>
    <row r="123" s="1" customFormat="1" ht="17.25" customHeight="1">
      <c r="B123" s="338"/>
      <c r="C123" s="313" t="s">
        <v>648</v>
      </c>
      <c r="D123" s="313"/>
      <c r="E123" s="313"/>
      <c r="F123" s="313" t="s">
        <v>649</v>
      </c>
      <c r="G123" s="314"/>
      <c r="H123" s="313" t="s">
        <v>58</v>
      </c>
      <c r="I123" s="313" t="s">
        <v>61</v>
      </c>
      <c r="J123" s="313" t="s">
        <v>650</v>
      </c>
      <c r="K123" s="339"/>
    </row>
    <row r="124" s="1" customFormat="1" ht="17.25" customHeight="1">
      <c r="B124" s="338"/>
      <c r="C124" s="315" t="s">
        <v>651</v>
      </c>
      <c r="D124" s="315"/>
      <c r="E124" s="315"/>
      <c r="F124" s="316" t="s">
        <v>652</v>
      </c>
      <c r="G124" s="317"/>
      <c r="H124" s="315"/>
      <c r="I124" s="315"/>
      <c r="J124" s="315" t="s">
        <v>653</v>
      </c>
      <c r="K124" s="339"/>
    </row>
    <row r="125" s="1" customFormat="1" ht="5.25" customHeight="1">
      <c r="B125" s="340"/>
      <c r="C125" s="318"/>
      <c r="D125" s="318"/>
      <c r="E125" s="318"/>
      <c r="F125" s="318"/>
      <c r="G125" s="298"/>
      <c r="H125" s="318"/>
      <c r="I125" s="318"/>
      <c r="J125" s="318"/>
      <c r="K125" s="341"/>
    </row>
    <row r="126" s="1" customFormat="1" ht="15" customHeight="1">
      <c r="B126" s="340"/>
      <c r="C126" s="298" t="s">
        <v>657</v>
      </c>
      <c r="D126" s="318"/>
      <c r="E126" s="318"/>
      <c r="F126" s="320" t="s">
        <v>654</v>
      </c>
      <c r="G126" s="298"/>
      <c r="H126" s="298" t="s">
        <v>694</v>
      </c>
      <c r="I126" s="298" t="s">
        <v>656</v>
      </c>
      <c r="J126" s="298">
        <v>120</v>
      </c>
      <c r="K126" s="342"/>
    </row>
    <row r="127" s="1" customFormat="1" ht="15" customHeight="1">
      <c r="B127" s="340"/>
      <c r="C127" s="298" t="s">
        <v>703</v>
      </c>
      <c r="D127" s="298"/>
      <c r="E127" s="298"/>
      <c r="F127" s="320" t="s">
        <v>654</v>
      </c>
      <c r="G127" s="298"/>
      <c r="H127" s="298" t="s">
        <v>704</v>
      </c>
      <c r="I127" s="298" t="s">
        <v>656</v>
      </c>
      <c r="J127" s="298" t="s">
        <v>705</v>
      </c>
      <c r="K127" s="342"/>
    </row>
    <row r="128" s="1" customFormat="1" ht="15" customHeight="1">
      <c r="B128" s="340"/>
      <c r="C128" s="298" t="s">
        <v>602</v>
      </c>
      <c r="D128" s="298"/>
      <c r="E128" s="298"/>
      <c r="F128" s="320" t="s">
        <v>654</v>
      </c>
      <c r="G128" s="298"/>
      <c r="H128" s="298" t="s">
        <v>706</v>
      </c>
      <c r="I128" s="298" t="s">
        <v>656</v>
      </c>
      <c r="J128" s="298" t="s">
        <v>705</v>
      </c>
      <c r="K128" s="342"/>
    </row>
    <row r="129" s="1" customFormat="1" ht="15" customHeight="1">
      <c r="B129" s="340"/>
      <c r="C129" s="298" t="s">
        <v>665</v>
      </c>
      <c r="D129" s="298"/>
      <c r="E129" s="298"/>
      <c r="F129" s="320" t="s">
        <v>660</v>
      </c>
      <c r="G129" s="298"/>
      <c r="H129" s="298" t="s">
        <v>666</v>
      </c>
      <c r="I129" s="298" t="s">
        <v>656</v>
      </c>
      <c r="J129" s="298">
        <v>15</v>
      </c>
      <c r="K129" s="342"/>
    </row>
    <row r="130" s="1" customFormat="1" ht="15" customHeight="1">
      <c r="B130" s="340"/>
      <c r="C130" s="322" t="s">
        <v>667</v>
      </c>
      <c r="D130" s="322"/>
      <c r="E130" s="322"/>
      <c r="F130" s="323" t="s">
        <v>660</v>
      </c>
      <c r="G130" s="322"/>
      <c r="H130" s="322" t="s">
        <v>668</v>
      </c>
      <c r="I130" s="322" t="s">
        <v>656</v>
      </c>
      <c r="J130" s="322">
        <v>15</v>
      </c>
      <c r="K130" s="342"/>
    </row>
    <row r="131" s="1" customFormat="1" ht="15" customHeight="1">
      <c r="B131" s="340"/>
      <c r="C131" s="322" t="s">
        <v>669</v>
      </c>
      <c r="D131" s="322"/>
      <c r="E131" s="322"/>
      <c r="F131" s="323" t="s">
        <v>660</v>
      </c>
      <c r="G131" s="322"/>
      <c r="H131" s="322" t="s">
        <v>670</v>
      </c>
      <c r="I131" s="322" t="s">
        <v>656</v>
      </c>
      <c r="J131" s="322">
        <v>20</v>
      </c>
      <c r="K131" s="342"/>
    </row>
    <row r="132" s="1" customFormat="1" ht="15" customHeight="1">
      <c r="B132" s="340"/>
      <c r="C132" s="322" t="s">
        <v>671</v>
      </c>
      <c r="D132" s="322"/>
      <c r="E132" s="322"/>
      <c r="F132" s="323" t="s">
        <v>660</v>
      </c>
      <c r="G132" s="322"/>
      <c r="H132" s="322" t="s">
        <v>672</v>
      </c>
      <c r="I132" s="322" t="s">
        <v>656</v>
      </c>
      <c r="J132" s="322">
        <v>20</v>
      </c>
      <c r="K132" s="342"/>
    </row>
    <row r="133" s="1" customFormat="1" ht="15" customHeight="1">
      <c r="B133" s="340"/>
      <c r="C133" s="298" t="s">
        <v>659</v>
      </c>
      <c r="D133" s="298"/>
      <c r="E133" s="298"/>
      <c r="F133" s="320" t="s">
        <v>660</v>
      </c>
      <c r="G133" s="298"/>
      <c r="H133" s="298" t="s">
        <v>694</v>
      </c>
      <c r="I133" s="298" t="s">
        <v>656</v>
      </c>
      <c r="J133" s="298">
        <v>50</v>
      </c>
      <c r="K133" s="342"/>
    </row>
    <row r="134" s="1" customFormat="1" ht="15" customHeight="1">
      <c r="B134" s="340"/>
      <c r="C134" s="298" t="s">
        <v>673</v>
      </c>
      <c r="D134" s="298"/>
      <c r="E134" s="298"/>
      <c r="F134" s="320" t="s">
        <v>660</v>
      </c>
      <c r="G134" s="298"/>
      <c r="H134" s="298" t="s">
        <v>694</v>
      </c>
      <c r="I134" s="298" t="s">
        <v>656</v>
      </c>
      <c r="J134" s="298">
        <v>50</v>
      </c>
      <c r="K134" s="342"/>
    </row>
    <row r="135" s="1" customFormat="1" ht="15" customHeight="1">
      <c r="B135" s="340"/>
      <c r="C135" s="298" t="s">
        <v>679</v>
      </c>
      <c r="D135" s="298"/>
      <c r="E135" s="298"/>
      <c r="F135" s="320" t="s">
        <v>660</v>
      </c>
      <c r="G135" s="298"/>
      <c r="H135" s="298" t="s">
        <v>694</v>
      </c>
      <c r="I135" s="298" t="s">
        <v>656</v>
      </c>
      <c r="J135" s="298">
        <v>50</v>
      </c>
      <c r="K135" s="342"/>
    </row>
    <row r="136" s="1" customFormat="1" ht="15" customHeight="1">
      <c r="B136" s="340"/>
      <c r="C136" s="298" t="s">
        <v>681</v>
      </c>
      <c r="D136" s="298"/>
      <c r="E136" s="298"/>
      <c r="F136" s="320" t="s">
        <v>660</v>
      </c>
      <c r="G136" s="298"/>
      <c r="H136" s="298" t="s">
        <v>694</v>
      </c>
      <c r="I136" s="298" t="s">
        <v>656</v>
      </c>
      <c r="J136" s="298">
        <v>50</v>
      </c>
      <c r="K136" s="342"/>
    </row>
    <row r="137" s="1" customFormat="1" ht="15" customHeight="1">
      <c r="B137" s="340"/>
      <c r="C137" s="298" t="s">
        <v>682</v>
      </c>
      <c r="D137" s="298"/>
      <c r="E137" s="298"/>
      <c r="F137" s="320" t="s">
        <v>660</v>
      </c>
      <c r="G137" s="298"/>
      <c r="H137" s="298" t="s">
        <v>707</v>
      </c>
      <c r="I137" s="298" t="s">
        <v>656</v>
      </c>
      <c r="J137" s="298">
        <v>255</v>
      </c>
      <c r="K137" s="342"/>
    </row>
    <row r="138" s="1" customFormat="1" ht="15" customHeight="1">
      <c r="B138" s="340"/>
      <c r="C138" s="298" t="s">
        <v>684</v>
      </c>
      <c r="D138" s="298"/>
      <c r="E138" s="298"/>
      <c r="F138" s="320" t="s">
        <v>654</v>
      </c>
      <c r="G138" s="298"/>
      <c r="H138" s="298" t="s">
        <v>708</v>
      </c>
      <c r="I138" s="298" t="s">
        <v>686</v>
      </c>
      <c r="J138" s="298"/>
      <c r="K138" s="342"/>
    </row>
    <row r="139" s="1" customFormat="1" ht="15" customHeight="1">
      <c r="B139" s="340"/>
      <c r="C139" s="298" t="s">
        <v>687</v>
      </c>
      <c r="D139" s="298"/>
      <c r="E139" s="298"/>
      <c r="F139" s="320" t="s">
        <v>654</v>
      </c>
      <c r="G139" s="298"/>
      <c r="H139" s="298" t="s">
        <v>709</v>
      </c>
      <c r="I139" s="298" t="s">
        <v>689</v>
      </c>
      <c r="J139" s="298"/>
      <c r="K139" s="342"/>
    </row>
    <row r="140" s="1" customFormat="1" ht="15" customHeight="1">
      <c r="B140" s="340"/>
      <c r="C140" s="298" t="s">
        <v>690</v>
      </c>
      <c r="D140" s="298"/>
      <c r="E140" s="298"/>
      <c r="F140" s="320" t="s">
        <v>654</v>
      </c>
      <c r="G140" s="298"/>
      <c r="H140" s="298" t="s">
        <v>690</v>
      </c>
      <c r="I140" s="298" t="s">
        <v>689</v>
      </c>
      <c r="J140" s="298"/>
      <c r="K140" s="342"/>
    </row>
    <row r="141" s="1" customFormat="1" ht="15" customHeight="1">
      <c r="B141" s="340"/>
      <c r="C141" s="298" t="s">
        <v>42</v>
      </c>
      <c r="D141" s="298"/>
      <c r="E141" s="298"/>
      <c r="F141" s="320" t="s">
        <v>654</v>
      </c>
      <c r="G141" s="298"/>
      <c r="H141" s="298" t="s">
        <v>710</v>
      </c>
      <c r="I141" s="298" t="s">
        <v>689</v>
      </c>
      <c r="J141" s="298"/>
      <c r="K141" s="342"/>
    </row>
    <row r="142" s="1" customFormat="1" ht="15" customHeight="1">
      <c r="B142" s="340"/>
      <c r="C142" s="298" t="s">
        <v>711</v>
      </c>
      <c r="D142" s="298"/>
      <c r="E142" s="298"/>
      <c r="F142" s="320" t="s">
        <v>654</v>
      </c>
      <c r="G142" s="298"/>
      <c r="H142" s="298" t="s">
        <v>712</v>
      </c>
      <c r="I142" s="298" t="s">
        <v>689</v>
      </c>
      <c r="J142" s="298"/>
      <c r="K142" s="342"/>
    </row>
    <row r="143" s="1" customFormat="1" ht="15" customHeight="1">
      <c r="B143" s="343"/>
      <c r="C143" s="344"/>
      <c r="D143" s="344"/>
      <c r="E143" s="344"/>
      <c r="F143" s="344"/>
      <c r="G143" s="344"/>
      <c r="H143" s="344"/>
      <c r="I143" s="344"/>
      <c r="J143" s="344"/>
      <c r="K143" s="345"/>
    </row>
    <row r="144" s="1" customFormat="1" ht="18.75" customHeight="1">
      <c r="B144" s="295"/>
      <c r="C144" s="295"/>
      <c r="D144" s="295"/>
      <c r="E144" s="295"/>
      <c r="F144" s="332"/>
      <c r="G144" s="295"/>
      <c r="H144" s="295"/>
      <c r="I144" s="295"/>
      <c r="J144" s="295"/>
      <c r="K144" s="295"/>
    </row>
    <row r="145" s="1" customFormat="1" ht="18.75" customHeight="1">
      <c r="B145" s="306"/>
      <c r="C145" s="306"/>
      <c r="D145" s="306"/>
      <c r="E145" s="306"/>
      <c r="F145" s="306"/>
      <c r="G145" s="306"/>
      <c r="H145" s="306"/>
      <c r="I145" s="306"/>
      <c r="J145" s="306"/>
      <c r="K145" s="306"/>
    </row>
    <row r="146" s="1" customFormat="1" ht="7.5" customHeight="1">
      <c r="B146" s="307"/>
      <c r="C146" s="308"/>
      <c r="D146" s="308"/>
      <c r="E146" s="308"/>
      <c r="F146" s="308"/>
      <c r="G146" s="308"/>
      <c r="H146" s="308"/>
      <c r="I146" s="308"/>
      <c r="J146" s="308"/>
      <c r="K146" s="309"/>
    </row>
    <row r="147" s="1" customFormat="1" ht="45" customHeight="1">
      <c r="B147" s="310"/>
      <c r="C147" s="311" t="s">
        <v>713</v>
      </c>
      <c r="D147" s="311"/>
      <c r="E147" s="311"/>
      <c r="F147" s="311"/>
      <c r="G147" s="311"/>
      <c r="H147" s="311"/>
      <c r="I147" s="311"/>
      <c r="J147" s="311"/>
      <c r="K147" s="312"/>
    </row>
    <row r="148" s="1" customFormat="1" ht="17.25" customHeight="1">
      <c r="B148" s="310"/>
      <c r="C148" s="313" t="s">
        <v>648</v>
      </c>
      <c r="D148" s="313"/>
      <c r="E148" s="313"/>
      <c r="F148" s="313" t="s">
        <v>649</v>
      </c>
      <c r="G148" s="314"/>
      <c r="H148" s="313" t="s">
        <v>58</v>
      </c>
      <c r="I148" s="313" t="s">
        <v>61</v>
      </c>
      <c r="J148" s="313" t="s">
        <v>650</v>
      </c>
      <c r="K148" s="312"/>
    </row>
    <row r="149" s="1" customFormat="1" ht="17.25" customHeight="1">
      <c r="B149" s="310"/>
      <c r="C149" s="315" t="s">
        <v>651</v>
      </c>
      <c r="D149" s="315"/>
      <c r="E149" s="315"/>
      <c r="F149" s="316" t="s">
        <v>652</v>
      </c>
      <c r="G149" s="317"/>
      <c r="H149" s="315"/>
      <c r="I149" s="315"/>
      <c r="J149" s="315" t="s">
        <v>653</v>
      </c>
      <c r="K149" s="312"/>
    </row>
    <row r="150" s="1" customFormat="1" ht="5.25" customHeight="1">
      <c r="B150" s="321"/>
      <c r="C150" s="318"/>
      <c r="D150" s="318"/>
      <c r="E150" s="318"/>
      <c r="F150" s="318"/>
      <c r="G150" s="319"/>
      <c r="H150" s="318"/>
      <c r="I150" s="318"/>
      <c r="J150" s="318"/>
      <c r="K150" s="342"/>
    </row>
    <row r="151" s="1" customFormat="1" ht="15" customHeight="1">
      <c r="B151" s="321"/>
      <c r="C151" s="346" t="s">
        <v>657</v>
      </c>
      <c r="D151" s="298"/>
      <c r="E151" s="298"/>
      <c r="F151" s="347" t="s">
        <v>654</v>
      </c>
      <c r="G151" s="298"/>
      <c r="H151" s="346" t="s">
        <v>694</v>
      </c>
      <c r="I151" s="346" t="s">
        <v>656</v>
      </c>
      <c r="J151" s="346">
        <v>120</v>
      </c>
      <c r="K151" s="342"/>
    </row>
    <row r="152" s="1" customFormat="1" ht="15" customHeight="1">
      <c r="B152" s="321"/>
      <c r="C152" s="346" t="s">
        <v>703</v>
      </c>
      <c r="D152" s="298"/>
      <c r="E152" s="298"/>
      <c r="F152" s="347" t="s">
        <v>654</v>
      </c>
      <c r="G152" s="298"/>
      <c r="H152" s="346" t="s">
        <v>714</v>
      </c>
      <c r="I152" s="346" t="s">
        <v>656</v>
      </c>
      <c r="J152" s="346" t="s">
        <v>705</v>
      </c>
      <c r="K152" s="342"/>
    </row>
    <row r="153" s="1" customFormat="1" ht="15" customHeight="1">
      <c r="B153" s="321"/>
      <c r="C153" s="346" t="s">
        <v>602</v>
      </c>
      <c r="D153" s="298"/>
      <c r="E153" s="298"/>
      <c r="F153" s="347" t="s">
        <v>654</v>
      </c>
      <c r="G153" s="298"/>
      <c r="H153" s="346" t="s">
        <v>715</v>
      </c>
      <c r="I153" s="346" t="s">
        <v>656</v>
      </c>
      <c r="J153" s="346" t="s">
        <v>705</v>
      </c>
      <c r="K153" s="342"/>
    </row>
    <row r="154" s="1" customFormat="1" ht="15" customHeight="1">
      <c r="B154" s="321"/>
      <c r="C154" s="346" t="s">
        <v>659</v>
      </c>
      <c r="D154" s="298"/>
      <c r="E154" s="298"/>
      <c r="F154" s="347" t="s">
        <v>660</v>
      </c>
      <c r="G154" s="298"/>
      <c r="H154" s="346" t="s">
        <v>694</v>
      </c>
      <c r="I154" s="346" t="s">
        <v>656</v>
      </c>
      <c r="J154" s="346">
        <v>50</v>
      </c>
      <c r="K154" s="342"/>
    </row>
    <row r="155" s="1" customFormat="1" ht="15" customHeight="1">
      <c r="B155" s="321"/>
      <c r="C155" s="346" t="s">
        <v>662</v>
      </c>
      <c r="D155" s="298"/>
      <c r="E155" s="298"/>
      <c r="F155" s="347" t="s">
        <v>654</v>
      </c>
      <c r="G155" s="298"/>
      <c r="H155" s="346" t="s">
        <v>694</v>
      </c>
      <c r="I155" s="346" t="s">
        <v>664</v>
      </c>
      <c r="J155" s="346"/>
      <c r="K155" s="342"/>
    </row>
    <row r="156" s="1" customFormat="1" ht="15" customHeight="1">
      <c r="B156" s="321"/>
      <c r="C156" s="346" t="s">
        <v>673</v>
      </c>
      <c r="D156" s="298"/>
      <c r="E156" s="298"/>
      <c r="F156" s="347" t="s">
        <v>660</v>
      </c>
      <c r="G156" s="298"/>
      <c r="H156" s="346" t="s">
        <v>694</v>
      </c>
      <c r="I156" s="346" t="s">
        <v>656</v>
      </c>
      <c r="J156" s="346">
        <v>50</v>
      </c>
      <c r="K156" s="342"/>
    </row>
    <row r="157" s="1" customFormat="1" ht="15" customHeight="1">
      <c r="B157" s="321"/>
      <c r="C157" s="346" t="s">
        <v>681</v>
      </c>
      <c r="D157" s="298"/>
      <c r="E157" s="298"/>
      <c r="F157" s="347" t="s">
        <v>660</v>
      </c>
      <c r="G157" s="298"/>
      <c r="H157" s="346" t="s">
        <v>694</v>
      </c>
      <c r="I157" s="346" t="s">
        <v>656</v>
      </c>
      <c r="J157" s="346">
        <v>50</v>
      </c>
      <c r="K157" s="342"/>
    </row>
    <row r="158" s="1" customFormat="1" ht="15" customHeight="1">
      <c r="B158" s="321"/>
      <c r="C158" s="346" t="s">
        <v>679</v>
      </c>
      <c r="D158" s="298"/>
      <c r="E158" s="298"/>
      <c r="F158" s="347" t="s">
        <v>660</v>
      </c>
      <c r="G158" s="298"/>
      <c r="H158" s="346" t="s">
        <v>694</v>
      </c>
      <c r="I158" s="346" t="s">
        <v>656</v>
      </c>
      <c r="J158" s="346">
        <v>50</v>
      </c>
      <c r="K158" s="342"/>
    </row>
    <row r="159" s="1" customFormat="1" ht="15" customHeight="1">
      <c r="B159" s="321"/>
      <c r="C159" s="346" t="s">
        <v>100</v>
      </c>
      <c r="D159" s="298"/>
      <c r="E159" s="298"/>
      <c r="F159" s="347" t="s">
        <v>654</v>
      </c>
      <c r="G159" s="298"/>
      <c r="H159" s="346" t="s">
        <v>716</v>
      </c>
      <c r="I159" s="346" t="s">
        <v>656</v>
      </c>
      <c r="J159" s="346" t="s">
        <v>717</v>
      </c>
      <c r="K159" s="342"/>
    </row>
    <row r="160" s="1" customFormat="1" ht="15" customHeight="1">
      <c r="B160" s="321"/>
      <c r="C160" s="346" t="s">
        <v>718</v>
      </c>
      <c r="D160" s="298"/>
      <c r="E160" s="298"/>
      <c r="F160" s="347" t="s">
        <v>654</v>
      </c>
      <c r="G160" s="298"/>
      <c r="H160" s="346" t="s">
        <v>719</v>
      </c>
      <c r="I160" s="346" t="s">
        <v>689</v>
      </c>
      <c r="J160" s="346"/>
      <c r="K160" s="342"/>
    </row>
    <row r="161" s="1" customFormat="1" ht="15" customHeight="1">
      <c r="B161" s="348"/>
      <c r="C161" s="330"/>
      <c r="D161" s="330"/>
      <c r="E161" s="330"/>
      <c r="F161" s="330"/>
      <c r="G161" s="330"/>
      <c r="H161" s="330"/>
      <c r="I161" s="330"/>
      <c r="J161" s="330"/>
      <c r="K161" s="349"/>
    </row>
    <row r="162" s="1" customFormat="1" ht="18.75" customHeight="1">
      <c r="B162" s="295"/>
      <c r="C162" s="298"/>
      <c r="D162" s="298"/>
      <c r="E162" s="298"/>
      <c r="F162" s="320"/>
      <c r="G162" s="298"/>
      <c r="H162" s="298"/>
      <c r="I162" s="298"/>
      <c r="J162" s="298"/>
      <c r="K162" s="295"/>
    </row>
    <row r="163" s="1" customFormat="1" ht="18.75" customHeight="1">
      <c r="B163" s="306"/>
      <c r="C163" s="306"/>
      <c r="D163" s="306"/>
      <c r="E163" s="306"/>
      <c r="F163" s="306"/>
      <c r="G163" s="306"/>
      <c r="H163" s="306"/>
      <c r="I163" s="306"/>
      <c r="J163" s="306"/>
      <c r="K163" s="306"/>
    </row>
    <row r="164" s="1" customFormat="1" ht="7.5" customHeight="1">
      <c r="B164" s="285"/>
      <c r="C164" s="286"/>
      <c r="D164" s="286"/>
      <c r="E164" s="286"/>
      <c r="F164" s="286"/>
      <c r="G164" s="286"/>
      <c r="H164" s="286"/>
      <c r="I164" s="286"/>
      <c r="J164" s="286"/>
      <c r="K164" s="287"/>
    </row>
    <row r="165" s="1" customFormat="1" ht="45" customHeight="1">
      <c r="B165" s="288"/>
      <c r="C165" s="289" t="s">
        <v>720</v>
      </c>
      <c r="D165" s="289"/>
      <c r="E165" s="289"/>
      <c r="F165" s="289"/>
      <c r="G165" s="289"/>
      <c r="H165" s="289"/>
      <c r="I165" s="289"/>
      <c r="J165" s="289"/>
      <c r="K165" s="290"/>
    </row>
    <row r="166" s="1" customFormat="1" ht="17.25" customHeight="1">
      <c r="B166" s="288"/>
      <c r="C166" s="313" t="s">
        <v>648</v>
      </c>
      <c r="D166" s="313"/>
      <c r="E166" s="313"/>
      <c r="F166" s="313" t="s">
        <v>649</v>
      </c>
      <c r="G166" s="350"/>
      <c r="H166" s="351" t="s">
        <v>58</v>
      </c>
      <c r="I166" s="351" t="s">
        <v>61</v>
      </c>
      <c r="J166" s="313" t="s">
        <v>650</v>
      </c>
      <c r="K166" s="290"/>
    </row>
    <row r="167" s="1" customFormat="1" ht="17.25" customHeight="1">
      <c r="B167" s="291"/>
      <c r="C167" s="315" t="s">
        <v>651</v>
      </c>
      <c r="D167" s="315"/>
      <c r="E167" s="315"/>
      <c r="F167" s="316" t="s">
        <v>652</v>
      </c>
      <c r="G167" s="352"/>
      <c r="H167" s="353"/>
      <c r="I167" s="353"/>
      <c r="J167" s="315" t="s">
        <v>653</v>
      </c>
      <c r="K167" s="293"/>
    </row>
    <row r="168" s="1" customFormat="1" ht="5.25" customHeight="1">
      <c r="B168" s="321"/>
      <c r="C168" s="318"/>
      <c r="D168" s="318"/>
      <c r="E168" s="318"/>
      <c r="F168" s="318"/>
      <c r="G168" s="319"/>
      <c r="H168" s="318"/>
      <c r="I168" s="318"/>
      <c r="J168" s="318"/>
      <c r="K168" s="342"/>
    </row>
    <row r="169" s="1" customFormat="1" ht="15" customHeight="1">
      <c r="B169" s="321"/>
      <c r="C169" s="298" t="s">
        <v>657</v>
      </c>
      <c r="D169" s="298"/>
      <c r="E169" s="298"/>
      <c r="F169" s="320" t="s">
        <v>654</v>
      </c>
      <c r="G169" s="298"/>
      <c r="H169" s="298" t="s">
        <v>694</v>
      </c>
      <c r="I169" s="298" t="s">
        <v>656</v>
      </c>
      <c r="J169" s="298">
        <v>120</v>
      </c>
      <c r="K169" s="342"/>
    </row>
    <row r="170" s="1" customFormat="1" ht="15" customHeight="1">
      <c r="B170" s="321"/>
      <c r="C170" s="298" t="s">
        <v>703</v>
      </c>
      <c r="D170" s="298"/>
      <c r="E170" s="298"/>
      <c r="F170" s="320" t="s">
        <v>654</v>
      </c>
      <c r="G170" s="298"/>
      <c r="H170" s="298" t="s">
        <v>704</v>
      </c>
      <c r="I170" s="298" t="s">
        <v>656</v>
      </c>
      <c r="J170" s="298" t="s">
        <v>705</v>
      </c>
      <c r="K170" s="342"/>
    </row>
    <row r="171" s="1" customFormat="1" ht="15" customHeight="1">
      <c r="B171" s="321"/>
      <c r="C171" s="298" t="s">
        <v>602</v>
      </c>
      <c r="D171" s="298"/>
      <c r="E171" s="298"/>
      <c r="F171" s="320" t="s">
        <v>654</v>
      </c>
      <c r="G171" s="298"/>
      <c r="H171" s="298" t="s">
        <v>721</v>
      </c>
      <c r="I171" s="298" t="s">
        <v>656</v>
      </c>
      <c r="J171" s="298" t="s">
        <v>705</v>
      </c>
      <c r="K171" s="342"/>
    </row>
    <row r="172" s="1" customFormat="1" ht="15" customHeight="1">
      <c r="B172" s="321"/>
      <c r="C172" s="298" t="s">
        <v>659</v>
      </c>
      <c r="D172" s="298"/>
      <c r="E172" s="298"/>
      <c r="F172" s="320" t="s">
        <v>660</v>
      </c>
      <c r="G172" s="298"/>
      <c r="H172" s="298" t="s">
        <v>721</v>
      </c>
      <c r="I172" s="298" t="s">
        <v>656</v>
      </c>
      <c r="J172" s="298">
        <v>50</v>
      </c>
      <c r="K172" s="342"/>
    </row>
    <row r="173" s="1" customFormat="1" ht="15" customHeight="1">
      <c r="B173" s="321"/>
      <c r="C173" s="298" t="s">
        <v>662</v>
      </c>
      <c r="D173" s="298"/>
      <c r="E173" s="298"/>
      <c r="F173" s="320" t="s">
        <v>654</v>
      </c>
      <c r="G173" s="298"/>
      <c r="H173" s="298" t="s">
        <v>721</v>
      </c>
      <c r="I173" s="298" t="s">
        <v>664</v>
      </c>
      <c r="J173" s="298"/>
      <c r="K173" s="342"/>
    </row>
    <row r="174" s="1" customFormat="1" ht="15" customHeight="1">
      <c r="B174" s="321"/>
      <c r="C174" s="298" t="s">
        <v>673</v>
      </c>
      <c r="D174" s="298"/>
      <c r="E174" s="298"/>
      <c r="F174" s="320" t="s">
        <v>660</v>
      </c>
      <c r="G174" s="298"/>
      <c r="H174" s="298" t="s">
        <v>721</v>
      </c>
      <c r="I174" s="298" t="s">
        <v>656</v>
      </c>
      <c r="J174" s="298">
        <v>50</v>
      </c>
      <c r="K174" s="342"/>
    </row>
    <row r="175" s="1" customFormat="1" ht="15" customHeight="1">
      <c r="B175" s="321"/>
      <c r="C175" s="298" t="s">
        <v>681</v>
      </c>
      <c r="D175" s="298"/>
      <c r="E175" s="298"/>
      <c r="F175" s="320" t="s">
        <v>660</v>
      </c>
      <c r="G175" s="298"/>
      <c r="H175" s="298" t="s">
        <v>721</v>
      </c>
      <c r="I175" s="298" t="s">
        <v>656</v>
      </c>
      <c r="J175" s="298">
        <v>50</v>
      </c>
      <c r="K175" s="342"/>
    </row>
    <row r="176" s="1" customFormat="1" ht="15" customHeight="1">
      <c r="B176" s="321"/>
      <c r="C176" s="298" t="s">
        <v>679</v>
      </c>
      <c r="D176" s="298"/>
      <c r="E176" s="298"/>
      <c r="F176" s="320" t="s">
        <v>660</v>
      </c>
      <c r="G176" s="298"/>
      <c r="H176" s="298" t="s">
        <v>721</v>
      </c>
      <c r="I176" s="298" t="s">
        <v>656</v>
      </c>
      <c r="J176" s="298">
        <v>50</v>
      </c>
      <c r="K176" s="342"/>
    </row>
    <row r="177" s="1" customFormat="1" ht="15" customHeight="1">
      <c r="B177" s="321"/>
      <c r="C177" s="298" t="s">
        <v>110</v>
      </c>
      <c r="D177" s="298"/>
      <c r="E177" s="298"/>
      <c r="F177" s="320" t="s">
        <v>654</v>
      </c>
      <c r="G177" s="298"/>
      <c r="H177" s="298" t="s">
        <v>722</v>
      </c>
      <c r="I177" s="298" t="s">
        <v>723</v>
      </c>
      <c r="J177" s="298"/>
      <c r="K177" s="342"/>
    </row>
    <row r="178" s="1" customFormat="1" ht="15" customHeight="1">
      <c r="B178" s="321"/>
      <c r="C178" s="298" t="s">
        <v>61</v>
      </c>
      <c r="D178" s="298"/>
      <c r="E178" s="298"/>
      <c r="F178" s="320" t="s">
        <v>654</v>
      </c>
      <c r="G178" s="298"/>
      <c r="H178" s="298" t="s">
        <v>724</v>
      </c>
      <c r="I178" s="298" t="s">
        <v>725</v>
      </c>
      <c r="J178" s="298">
        <v>1</v>
      </c>
      <c r="K178" s="342"/>
    </row>
    <row r="179" s="1" customFormat="1" ht="15" customHeight="1">
      <c r="B179" s="321"/>
      <c r="C179" s="298" t="s">
        <v>57</v>
      </c>
      <c r="D179" s="298"/>
      <c r="E179" s="298"/>
      <c r="F179" s="320" t="s">
        <v>654</v>
      </c>
      <c r="G179" s="298"/>
      <c r="H179" s="298" t="s">
        <v>726</v>
      </c>
      <c r="I179" s="298" t="s">
        <v>656</v>
      </c>
      <c r="J179" s="298">
        <v>20</v>
      </c>
      <c r="K179" s="342"/>
    </row>
    <row r="180" s="1" customFormat="1" ht="15" customHeight="1">
      <c r="B180" s="321"/>
      <c r="C180" s="298" t="s">
        <v>58</v>
      </c>
      <c r="D180" s="298"/>
      <c r="E180" s="298"/>
      <c r="F180" s="320" t="s">
        <v>654</v>
      </c>
      <c r="G180" s="298"/>
      <c r="H180" s="298" t="s">
        <v>727</v>
      </c>
      <c r="I180" s="298" t="s">
        <v>656</v>
      </c>
      <c r="J180" s="298">
        <v>255</v>
      </c>
      <c r="K180" s="342"/>
    </row>
    <row r="181" s="1" customFormat="1" ht="15" customHeight="1">
      <c r="B181" s="321"/>
      <c r="C181" s="298" t="s">
        <v>111</v>
      </c>
      <c r="D181" s="298"/>
      <c r="E181" s="298"/>
      <c r="F181" s="320" t="s">
        <v>654</v>
      </c>
      <c r="G181" s="298"/>
      <c r="H181" s="298" t="s">
        <v>618</v>
      </c>
      <c r="I181" s="298" t="s">
        <v>656</v>
      </c>
      <c r="J181" s="298">
        <v>10</v>
      </c>
      <c r="K181" s="342"/>
    </row>
    <row r="182" s="1" customFormat="1" ht="15" customHeight="1">
      <c r="B182" s="321"/>
      <c r="C182" s="298" t="s">
        <v>112</v>
      </c>
      <c r="D182" s="298"/>
      <c r="E182" s="298"/>
      <c r="F182" s="320" t="s">
        <v>654</v>
      </c>
      <c r="G182" s="298"/>
      <c r="H182" s="298" t="s">
        <v>728</v>
      </c>
      <c r="I182" s="298" t="s">
        <v>689</v>
      </c>
      <c r="J182" s="298"/>
      <c r="K182" s="342"/>
    </row>
    <row r="183" s="1" customFormat="1" ht="15" customHeight="1">
      <c r="B183" s="321"/>
      <c r="C183" s="298" t="s">
        <v>729</v>
      </c>
      <c r="D183" s="298"/>
      <c r="E183" s="298"/>
      <c r="F183" s="320" t="s">
        <v>654</v>
      </c>
      <c r="G183" s="298"/>
      <c r="H183" s="298" t="s">
        <v>730</v>
      </c>
      <c r="I183" s="298" t="s">
        <v>689</v>
      </c>
      <c r="J183" s="298"/>
      <c r="K183" s="342"/>
    </row>
    <row r="184" s="1" customFormat="1" ht="15" customHeight="1">
      <c r="B184" s="321"/>
      <c r="C184" s="298" t="s">
        <v>718</v>
      </c>
      <c r="D184" s="298"/>
      <c r="E184" s="298"/>
      <c r="F184" s="320" t="s">
        <v>654</v>
      </c>
      <c r="G184" s="298"/>
      <c r="H184" s="298" t="s">
        <v>731</v>
      </c>
      <c r="I184" s="298" t="s">
        <v>689</v>
      </c>
      <c r="J184" s="298"/>
      <c r="K184" s="342"/>
    </row>
    <row r="185" s="1" customFormat="1" ht="15" customHeight="1">
      <c r="B185" s="321"/>
      <c r="C185" s="298" t="s">
        <v>114</v>
      </c>
      <c r="D185" s="298"/>
      <c r="E185" s="298"/>
      <c r="F185" s="320" t="s">
        <v>660</v>
      </c>
      <c r="G185" s="298"/>
      <c r="H185" s="298" t="s">
        <v>732</v>
      </c>
      <c r="I185" s="298" t="s">
        <v>656</v>
      </c>
      <c r="J185" s="298">
        <v>50</v>
      </c>
      <c r="K185" s="342"/>
    </row>
    <row r="186" s="1" customFormat="1" ht="15" customHeight="1">
      <c r="B186" s="321"/>
      <c r="C186" s="298" t="s">
        <v>733</v>
      </c>
      <c r="D186" s="298"/>
      <c r="E186" s="298"/>
      <c r="F186" s="320" t="s">
        <v>660</v>
      </c>
      <c r="G186" s="298"/>
      <c r="H186" s="298" t="s">
        <v>734</v>
      </c>
      <c r="I186" s="298" t="s">
        <v>735</v>
      </c>
      <c r="J186" s="298"/>
      <c r="K186" s="342"/>
    </row>
    <row r="187" s="1" customFormat="1" ht="15" customHeight="1">
      <c r="B187" s="321"/>
      <c r="C187" s="298" t="s">
        <v>736</v>
      </c>
      <c r="D187" s="298"/>
      <c r="E187" s="298"/>
      <c r="F187" s="320" t="s">
        <v>660</v>
      </c>
      <c r="G187" s="298"/>
      <c r="H187" s="298" t="s">
        <v>737</v>
      </c>
      <c r="I187" s="298" t="s">
        <v>735</v>
      </c>
      <c r="J187" s="298"/>
      <c r="K187" s="342"/>
    </row>
    <row r="188" s="1" customFormat="1" ht="15" customHeight="1">
      <c r="B188" s="321"/>
      <c r="C188" s="298" t="s">
        <v>738</v>
      </c>
      <c r="D188" s="298"/>
      <c r="E188" s="298"/>
      <c r="F188" s="320" t="s">
        <v>660</v>
      </c>
      <c r="G188" s="298"/>
      <c r="H188" s="298" t="s">
        <v>739</v>
      </c>
      <c r="I188" s="298" t="s">
        <v>735</v>
      </c>
      <c r="J188" s="298"/>
      <c r="K188" s="342"/>
    </row>
    <row r="189" s="1" customFormat="1" ht="15" customHeight="1">
      <c r="B189" s="321"/>
      <c r="C189" s="354" t="s">
        <v>740</v>
      </c>
      <c r="D189" s="298"/>
      <c r="E189" s="298"/>
      <c r="F189" s="320" t="s">
        <v>660</v>
      </c>
      <c r="G189" s="298"/>
      <c r="H189" s="298" t="s">
        <v>741</v>
      </c>
      <c r="I189" s="298" t="s">
        <v>742</v>
      </c>
      <c r="J189" s="355" t="s">
        <v>743</v>
      </c>
      <c r="K189" s="342"/>
    </row>
    <row r="190" s="1" customFormat="1" ht="15" customHeight="1">
      <c r="B190" s="321"/>
      <c r="C190" s="305" t="s">
        <v>46</v>
      </c>
      <c r="D190" s="298"/>
      <c r="E190" s="298"/>
      <c r="F190" s="320" t="s">
        <v>654</v>
      </c>
      <c r="G190" s="298"/>
      <c r="H190" s="295" t="s">
        <v>744</v>
      </c>
      <c r="I190" s="298" t="s">
        <v>745</v>
      </c>
      <c r="J190" s="298"/>
      <c r="K190" s="342"/>
    </row>
    <row r="191" s="1" customFormat="1" ht="15" customHeight="1">
      <c r="B191" s="321"/>
      <c r="C191" s="305" t="s">
        <v>746</v>
      </c>
      <c r="D191" s="298"/>
      <c r="E191" s="298"/>
      <c r="F191" s="320" t="s">
        <v>654</v>
      </c>
      <c r="G191" s="298"/>
      <c r="H191" s="298" t="s">
        <v>747</v>
      </c>
      <c r="I191" s="298" t="s">
        <v>689</v>
      </c>
      <c r="J191" s="298"/>
      <c r="K191" s="342"/>
    </row>
    <row r="192" s="1" customFormat="1" ht="15" customHeight="1">
      <c r="B192" s="321"/>
      <c r="C192" s="305" t="s">
        <v>748</v>
      </c>
      <c r="D192" s="298"/>
      <c r="E192" s="298"/>
      <c r="F192" s="320" t="s">
        <v>654</v>
      </c>
      <c r="G192" s="298"/>
      <c r="H192" s="298" t="s">
        <v>749</v>
      </c>
      <c r="I192" s="298" t="s">
        <v>689</v>
      </c>
      <c r="J192" s="298"/>
      <c r="K192" s="342"/>
    </row>
    <row r="193" s="1" customFormat="1" ht="15" customHeight="1">
      <c r="B193" s="321"/>
      <c r="C193" s="305" t="s">
        <v>750</v>
      </c>
      <c r="D193" s="298"/>
      <c r="E193" s="298"/>
      <c r="F193" s="320" t="s">
        <v>660</v>
      </c>
      <c r="G193" s="298"/>
      <c r="H193" s="298" t="s">
        <v>751</v>
      </c>
      <c r="I193" s="298" t="s">
        <v>689</v>
      </c>
      <c r="J193" s="298"/>
      <c r="K193" s="342"/>
    </row>
    <row r="194" s="1" customFormat="1" ht="15" customHeight="1">
      <c r="B194" s="348"/>
      <c r="C194" s="356"/>
      <c r="D194" s="330"/>
      <c r="E194" s="330"/>
      <c r="F194" s="330"/>
      <c r="G194" s="330"/>
      <c r="H194" s="330"/>
      <c r="I194" s="330"/>
      <c r="J194" s="330"/>
      <c r="K194" s="349"/>
    </row>
    <row r="195" s="1" customFormat="1" ht="18.75" customHeight="1">
      <c r="B195" s="295"/>
      <c r="C195" s="298"/>
      <c r="D195" s="298"/>
      <c r="E195" s="298"/>
      <c r="F195" s="320"/>
      <c r="G195" s="298"/>
      <c r="H195" s="298"/>
      <c r="I195" s="298"/>
      <c r="J195" s="298"/>
      <c r="K195" s="295"/>
    </row>
    <row r="196" s="1" customFormat="1" ht="18.75" customHeight="1">
      <c r="B196" s="295"/>
      <c r="C196" s="298"/>
      <c r="D196" s="298"/>
      <c r="E196" s="298"/>
      <c r="F196" s="320"/>
      <c r="G196" s="298"/>
      <c r="H196" s="298"/>
      <c r="I196" s="298"/>
      <c r="J196" s="298"/>
      <c r="K196" s="295"/>
    </row>
    <row r="197" s="1" customFormat="1" ht="18.75" customHeight="1">
      <c r="B197" s="306"/>
      <c r="C197" s="306"/>
      <c r="D197" s="306"/>
      <c r="E197" s="306"/>
      <c r="F197" s="306"/>
      <c r="G197" s="306"/>
      <c r="H197" s="306"/>
      <c r="I197" s="306"/>
      <c r="J197" s="306"/>
      <c r="K197" s="306"/>
    </row>
    <row r="198" s="1" customFormat="1" ht="13.5">
      <c r="B198" s="285"/>
      <c r="C198" s="286"/>
      <c r="D198" s="286"/>
      <c r="E198" s="286"/>
      <c r="F198" s="286"/>
      <c r="G198" s="286"/>
      <c r="H198" s="286"/>
      <c r="I198" s="286"/>
      <c r="J198" s="286"/>
      <c r="K198" s="287"/>
    </row>
    <row r="199" s="1" customFormat="1" ht="21">
      <c r="B199" s="288"/>
      <c r="C199" s="289" t="s">
        <v>752</v>
      </c>
      <c r="D199" s="289"/>
      <c r="E199" s="289"/>
      <c r="F199" s="289"/>
      <c r="G199" s="289"/>
      <c r="H199" s="289"/>
      <c r="I199" s="289"/>
      <c r="J199" s="289"/>
      <c r="K199" s="290"/>
    </row>
    <row r="200" s="1" customFormat="1" ht="25.5" customHeight="1">
      <c r="B200" s="288"/>
      <c r="C200" s="357" t="s">
        <v>753</v>
      </c>
      <c r="D200" s="357"/>
      <c r="E200" s="357"/>
      <c r="F200" s="357" t="s">
        <v>754</v>
      </c>
      <c r="G200" s="358"/>
      <c r="H200" s="357" t="s">
        <v>755</v>
      </c>
      <c r="I200" s="357"/>
      <c r="J200" s="357"/>
      <c r="K200" s="290"/>
    </row>
    <row r="201" s="1" customFormat="1" ht="5.25" customHeight="1">
      <c r="B201" s="321"/>
      <c r="C201" s="318"/>
      <c r="D201" s="318"/>
      <c r="E201" s="318"/>
      <c r="F201" s="318"/>
      <c r="G201" s="298"/>
      <c r="H201" s="318"/>
      <c r="I201" s="318"/>
      <c r="J201" s="318"/>
      <c r="K201" s="342"/>
    </row>
    <row r="202" s="1" customFormat="1" ht="15" customHeight="1">
      <c r="B202" s="321"/>
      <c r="C202" s="298" t="s">
        <v>745</v>
      </c>
      <c r="D202" s="298"/>
      <c r="E202" s="298"/>
      <c r="F202" s="320" t="s">
        <v>47</v>
      </c>
      <c r="G202" s="298"/>
      <c r="H202" s="298" t="s">
        <v>756</v>
      </c>
      <c r="I202" s="298"/>
      <c r="J202" s="298"/>
      <c r="K202" s="342"/>
    </row>
    <row r="203" s="1" customFormat="1" ht="15" customHeight="1">
      <c r="B203" s="321"/>
      <c r="C203" s="327"/>
      <c r="D203" s="298"/>
      <c r="E203" s="298"/>
      <c r="F203" s="320" t="s">
        <v>48</v>
      </c>
      <c r="G203" s="298"/>
      <c r="H203" s="298" t="s">
        <v>757</v>
      </c>
      <c r="I203" s="298"/>
      <c r="J203" s="298"/>
      <c r="K203" s="342"/>
    </row>
    <row r="204" s="1" customFormat="1" ht="15" customHeight="1">
      <c r="B204" s="321"/>
      <c r="C204" s="327"/>
      <c r="D204" s="298"/>
      <c r="E204" s="298"/>
      <c r="F204" s="320" t="s">
        <v>51</v>
      </c>
      <c r="G204" s="298"/>
      <c r="H204" s="298" t="s">
        <v>758</v>
      </c>
      <c r="I204" s="298"/>
      <c r="J204" s="298"/>
      <c r="K204" s="342"/>
    </row>
    <row r="205" s="1" customFormat="1" ht="15" customHeight="1">
      <c r="B205" s="321"/>
      <c r="C205" s="298"/>
      <c r="D205" s="298"/>
      <c r="E205" s="298"/>
      <c r="F205" s="320" t="s">
        <v>49</v>
      </c>
      <c r="G205" s="298"/>
      <c r="H205" s="298" t="s">
        <v>759</v>
      </c>
      <c r="I205" s="298"/>
      <c r="J205" s="298"/>
      <c r="K205" s="342"/>
    </row>
    <row r="206" s="1" customFormat="1" ht="15" customHeight="1">
      <c r="B206" s="321"/>
      <c r="C206" s="298"/>
      <c r="D206" s="298"/>
      <c r="E206" s="298"/>
      <c r="F206" s="320" t="s">
        <v>50</v>
      </c>
      <c r="G206" s="298"/>
      <c r="H206" s="298" t="s">
        <v>760</v>
      </c>
      <c r="I206" s="298"/>
      <c r="J206" s="298"/>
      <c r="K206" s="342"/>
    </row>
    <row r="207" s="1" customFormat="1" ht="15" customHeight="1">
      <c r="B207" s="321"/>
      <c r="C207" s="298"/>
      <c r="D207" s="298"/>
      <c r="E207" s="298"/>
      <c r="F207" s="320"/>
      <c r="G207" s="298"/>
      <c r="H207" s="298"/>
      <c r="I207" s="298"/>
      <c r="J207" s="298"/>
      <c r="K207" s="342"/>
    </row>
    <row r="208" s="1" customFormat="1" ht="15" customHeight="1">
      <c r="B208" s="321"/>
      <c r="C208" s="298" t="s">
        <v>701</v>
      </c>
      <c r="D208" s="298"/>
      <c r="E208" s="298"/>
      <c r="F208" s="320" t="s">
        <v>83</v>
      </c>
      <c r="G208" s="298"/>
      <c r="H208" s="298" t="s">
        <v>761</v>
      </c>
      <c r="I208" s="298"/>
      <c r="J208" s="298"/>
      <c r="K208" s="342"/>
    </row>
    <row r="209" s="1" customFormat="1" ht="15" customHeight="1">
      <c r="B209" s="321"/>
      <c r="C209" s="327"/>
      <c r="D209" s="298"/>
      <c r="E209" s="298"/>
      <c r="F209" s="320" t="s">
        <v>598</v>
      </c>
      <c r="G209" s="298"/>
      <c r="H209" s="298" t="s">
        <v>599</v>
      </c>
      <c r="I209" s="298"/>
      <c r="J209" s="298"/>
      <c r="K209" s="342"/>
    </row>
    <row r="210" s="1" customFormat="1" ht="15" customHeight="1">
      <c r="B210" s="321"/>
      <c r="C210" s="298"/>
      <c r="D210" s="298"/>
      <c r="E210" s="298"/>
      <c r="F210" s="320" t="s">
        <v>596</v>
      </c>
      <c r="G210" s="298"/>
      <c r="H210" s="298" t="s">
        <v>762</v>
      </c>
      <c r="I210" s="298"/>
      <c r="J210" s="298"/>
      <c r="K210" s="342"/>
    </row>
    <row r="211" s="1" customFormat="1" ht="15" customHeight="1">
      <c r="B211" s="359"/>
      <c r="C211" s="327"/>
      <c r="D211" s="327"/>
      <c r="E211" s="327"/>
      <c r="F211" s="320" t="s">
        <v>93</v>
      </c>
      <c r="G211" s="305"/>
      <c r="H211" s="346" t="s">
        <v>94</v>
      </c>
      <c r="I211" s="346"/>
      <c r="J211" s="346"/>
      <c r="K211" s="360"/>
    </row>
    <row r="212" s="1" customFormat="1" ht="15" customHeight="1">
      <c r="B212" s="359"/>
      <c r="C212" s="327"/>
      <c r="D212" s="327"/>
      <c r="E212" s="327"/>
      <c r="F212" s="320" t="s">
        <v>600</v>
      </c>
      <c r="G212" s="305"/>
      <c r="H212" s="346" t="s">
        <v>763</v>
      </c>
      <c r="I212" s="346"/>
      <c r="J212" s="346"/>
      <c r="K212" s="360"/>
    </row>
    <row r="213" s="1" customFormat="1" ht="15" customHeight="1">
      <c r="B213" s="359"/>
      <c r="C213" s="327"/>
      <c r="D213" s="327"/>
      <c r="E213" s="327"/>
      <c r="F213" s="361"/>
      <c r="G213" s="305"/>
      <c r="H213" s="362"/>
      <c r="I213" s="362"/>
      <c r="J213" s="362"/>
      <c r="K213" s="360"/>
    </row>
    <row r="214" s="1" customFormat="1" ht="15" customHeight="1">
      <c r="B214" s="359"/>
      <c r="C214" s="298" t="s">
        <v>725</v>
      </c>
      <c r="D214" s="327"/>
      <c r="E214" s="327"/>
      <c r="F214" s="320">
        <v>1</v>
      </c>
      <c r="G214" s="305"/>
      <c r="H214" s="346" t="s">
        <v>764</v>
      </c>
      <c r="I214" s="346"/>
      <c r="J214" s="346"/>
      <c r="K214" s="360"/>
    </row>
    <row r="215" s="1" customFormat="1" ht="15" customHeight="1">
      <c r="B215" s="359"/>
      <c r="C215" s="327"/>
      <c r="D215" s="327"/>
      <c r="E215" s="327"/>
      <c r="F215" s="320">
        <v>2</v>
      </c>
      <c r="G215" s="305"/>
      <c r="H215" s="346" t="s">
        <v>765</v>
      </c>
      <c r="I215" s="346"/>
      <c r="J215" s="346"/>
      <c r="K215" s="360"/>
    </row>
    <row r="216" s="1" customFormat="1" ht="15" customHeight="1">
      <c r="B216" s="359"/>
      <c r="C216" s="327"/>
      <c r="D216" s="327"/>
      <c r="E216" s="327"/>
      <c r="F216" s="320">
        <v>3</v>
      </c>
      <c r="G216" s="305"/>
      <c r="H216" s="346" t="s">
        <v>766</v>
      </c>
      <c r="I216" s="346"/>
      <c r="J216" s="346"/>
      <c r="K216" s="360"/>
    </row>
    <row r="217" s="1" customFormat="1" ht="15" customHeight="1">
      <c r="B217" s="359"/>
      <c r="C217" s="327"/>
      <c r="D217" s="327"/>
      <c r="E217" s="327"/>
      <c r="F217" s="320">
        <v>4</v>
      </c>
      <c r="G217" s="305"/>
      <c r="H217" s="346" t="s">
        <v>767</v>
      </c>
      <c r="I217" s="346"/>
      <c r="J217" s="346"/>
      <c r="K217" s="360"/>
    </row>
    <row r="218" s="1" customFormat="1" ht="12.75" customHeight="1">
      <c r="B218" s="363"/>
      <c r="C218" s="364"/>
      <c r="D218" s="364"/>
      <c r="E218" s="364"/>
      <c r="F218" s="364"/>
      <c r="G218" s="364"/>
      <c r="H218" s="364"/>
      <c r="I218" s="364"/>
      <c r="J218" s="364"/>
      <c r="K218" s="365"/>
    </row>
  </sheetData>
  <sheetProtection autoFilter="0" deleteColumns="0" deleteRows="0" formatCells="0" formatColumns="0" formatRows="0" insertColumns="0" insertHyperlinks="0" insertRows="0" pivotTables="0" sort="0"/>
  <mergeCells count="77">
    <mergeCell ref="H217:J217"/>
    <mergeCell ref="H210:J210"/>
    <mergeCell ref="H205:J205"/>
    <mergeCell ref="H203:J203"/>
    <mergeCell ref="H214:J214"/>
    <mergeCell ref="H216:J216"/>
    <mergeCell ref="H215:J215"/>
    <mergeCell ref="H212:J212"/>
    <mergeCell ref="H211:J211"/>
    <mergeCell ref="H209:J209"/>
    <mergeCell ref="H200:J200"/>
    <mergeCell ref="C199:J199"/>
    <mergeCell ref="H208:J208"/>
    <mergeCell ref="H206:J206"/>
    <mergeCell ref="H204:J204"/>
    <mergeCell ref="H202:J202"/>
    <mergeCell ref="C165:J165"/>
    <mergeCell ref="C122:J122"/>
    <mergeCell ref="C147:J147"/>
    <mergeCell ref="C102:J102"/>
    <mergeCell ref="C75:J75"/>
    <mergeCell ref="D70:J70"/>
    <mergeCell ref="D68:J68"/>
    <mergeCell ref="D67:J67"/>
    <mergeCell ref="D69:J69"/>
    <mergeCell ref="D66:J66"/>
    <mergeCell ref="D61:J61"/>
    <mergeCell ref="D62:J62"/>
    <mergeCell ref="D65:J65"/>
    <mergeCell ref="D63:J63"/>
    <mergeCell ref="D60:J60"/>
    <mergeCell ref="D59:J59"/>
    <mergeCell ref="D58:J58"/>
    <mergeCell ref="D47:J47"/>
    <mergeCell ref="C52:J52"/>
    <mergeCell ref="C54:J54"/>
    <mergeCell ref="C55:J55"/>
    <mergeCell ref="C57:J57"/>
    <mergeCell ref="D51:J51"/>
    <mergeCell ref="E50:J50"/>
    <mergeCell ref="E49:J49"/>
    <mergeCell ref="E48:J48"/>
    <mergeCell ref="G45:J45"/>
    <mergeCell ref="G44:J44"/>
    <mergeCell ref="D35:J35"/>
    <mergeCell ref="G40:J40"/>
    <mergeCell ref="G41:J41"/>
    <mergeCell ref="G42:J42"/>
    <mergeCell ref="G43:J43"/>
    <mergeCell ref="G36:J36"/>
    <mergeCell ref="G37:J37"/>
    <mergeCell ref="G38:J38"/>
    <mergeCell ref="G39:J39"/>
    <mergeCell ref="D33:J33"/>
    <mergeCell ref="D34:J34"/>
    <mergeCell ref="D31:J31"/>
    <mergeCell ref="D30:J30"/>
    <mergeCell ref="D28:J28"/>
    <mergeCell ref="C25:J25"/>
    <mergeCell ref="D27:J27"/>
    <mergeCell ref="C26:J26"/>
    <mergeCell ref="F20:J20"/>
    <mergeCell ref="F23:J23"/>
    <mergeCell ref="F21:J21"/>
    <mergeCell ref="F22:J22"/>
    <mergeCell ref="D16:J16"/>
    <mergeCell ref="D17:J17"/>
    <mergeCell ref="F18:J18"/>
    <mergeCell ref="F19:J19"/>
    <mergeCell ref="D15:J15"/>
    <mergeCell ref="C3:J3"/>
    <mergeCell ref="C9:J9"/>
    <mergeCell ref="D11:J11"/>
    <mergeCell ref="D10:J10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Andrea Jandová</dc:creator>
  <cp:lastModifiedBy>Andrea Jandová</cp:lastModifiedBy>
  <dcterms:created xsi:type="dcterms:W3CDTF">2019-12-06T14:41:54Z</dcterms:created>
  <dcterms:modified xsi:type="dcterms:W3CDTF">2019-12-06T14:42:00Z</dcterms:modified>
</cp:coreProperties>
</file>